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D112"/>
  <c r="I92"/>
  <c r="F82"/>
  <c r="E82"/>
  <c r="E83"/>
  <c r="F83"/>
  <c r="D83"/>
  <c r="F236"/>
  <c r="E236"/>
  <c r="F71"/>
  <c r="E71"/>
  <c r="E72"/>
  <c r="F72"/>
  <c r="D72"/>
  <c r="F49"/>
  <c r="E49"/>
  <c r="F38"/>
  <c r="E38"/>
  <c r="D113"/>
  <c r="D255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F251" s="1"/>
  <c r="E257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F208" s="1"/>
  <c r="E211"/>
  <c r="F210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B238"/>
  <c r="F245"/>
  <c r="E245"/>
  <c r="F244"/>
  <c r="E244"/>
  <c r="F243"/>
  <c r="E243"/>
  <c r="F242"/>
  <c r="F241" s="1"/>
  <c r="E242"/>
  <c r="D241"/>
  <c r="F246" l="1"/>
  <c r="E185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E237" s="1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B150"/>
  <c r="E158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E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D237" l="1"/>
  <c r="D229" s="1"/>
  <c r="E37"/>
  <c r="E39" s="1"/>
  <c r="D39"/>
  <c r="D31" s="1"/>
  <c r="E175"/>
  <c r="F175"/>
  <c r="F219"/>
  <c r="E153"/>
  <c r="E147"/>
  <c r="E48"/>
  <c r="E50" s="1"/>
  <c r="D42"/>
  <c r="E42" s="1"/>
  <c r="E164"/>
  <c r="E92"/>
  <c r="F131"/>
  <c r="E219"/>
  <c r="F230"/>
  <c r="F142"/>
  <c r="F164"/>
  <c r="E142"/>
  <c r="E131"/>
  <c r="F153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F237" s="1"/>
  <c r="D174"/>
  <c r="F169"/>
  <c r="F158"/>
  <c r="D141"/>
  <c r="F147"/>
  <c r="F136"/>
  <c r="D119"/>
  <c r="F48"/>
  <c r="F50" s="1"/>
  <c r="F92"/>
  <c r="D86"/>
  <c r="F114"/>
  <c r="D20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I20" l="1"/>
  <c r="D6"/>
  <c r="I86"/>
  <c r="E86"/>
  <c r="E130"/>
  <c r="E31"/>
  <c r="E174"/>
  <c r="E141"/>
  <c r="E152"/>
  <c r="E229"/>
  <c r="F130"/>
  <c r="F152"/>
  <c r="E20"/>
  <c r="E97"/>
  <c r="E163"/>
  <c r="E10"/>
  <c r="F10"/>
  <c r="E21"/>
  <c r="F108"/>
  <c r="F229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<sst xmlns="http://schemas.openxmlformats.org/spreadsheetml/2006/main" count="2882" uniqueCount="496">
  <si>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</si>
  <si>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</si>
  <si>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</si>
  <si>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</si>
  <si>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</si>
  <si>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</si>
  <si>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</si>
  <si>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</si>
  <si>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</si>
  <si>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</si>
  <si>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</si>
  <si>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</si>
  <si>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</si>
  <si>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</si>
  <si>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</si>
  <si>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</si>
  <si>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</si>
  <si>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</si>
  <si>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</si>
  <si>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</si>
  <si>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</si>
  <si>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</si>
  <si>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</si>
  <si>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</si>
  <si>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</si>
  <si>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</si>
  <si>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</si>
  <si>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</si>
  <si>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</si>
  <si>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</si>
  <si>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</si>
  <si>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</si>
  <si>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</si>
  <si>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</si>
  <si>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</si>
  <si>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</si>
  <si>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</si>
  <si>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</si>
  <si>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</si>
  <si>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</si>
  <si>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</si>
  <si>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</si>
  <si>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</si>
  <si>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</si>
  <si>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</si>
  <si>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</si>
  <si>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</si>
  <si>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</si>
  <si>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</si>
  <si>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</si>
  <si>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</si>
  <si>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</si>
  <si>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</si>
  <si>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</si>
  <si>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</si>
  <si>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</si>
  <si>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</si>
  <si>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</si>
  <si>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</si>
  <si>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</si>
  <si>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</si>
  <si>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</si>
  <si>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</si>
  <si>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</si>
  <si>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</si>
  <si>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</si>
  <si>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</si>
  <si>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</si>
  <si>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</si>
  <si>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</si>
  <si>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</si>
  <si>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</si>
  <si>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</si>
  <si>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</si>
  <si>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</si>
  <si>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</si>
  <si>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</si>
  <si>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</si>
  <si>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</si>
  <si>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</si>
  <si>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</si>
  <si>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</si>
  <si>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</si>
  <si>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</si>
  <si>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</si>
  <si>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</si>
  <si>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</si>
  <si>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</si>
  <si>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</si>
  <si>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</si>
  <si>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</si>
  <si>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</si>
  <si>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</si>
  <si>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</si>
  <si>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</si>
  <si>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</si>
  <si>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</si>
  <si>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</si>
  <si>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</si>
  <si>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</si>
  <si>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</si>
  <si>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</si>
  <si>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</si>
  <si>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</si>
  <si>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</si>
  <si>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</si>
  <si>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</si>
  <si>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</si>
  <si>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</si>
  <si>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</si>
  <si>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</si>
  <si>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</si>
  <si>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</si>
  <si>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</si>
  <si>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</si>
  <si>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</si>
  <si>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</si>
  <si>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</si>
  <si>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</si>
  <si>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</si>
  <si>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</si>
  <si>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</si>
  <si>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</si>
  <si>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</si>
  <si>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</si>
  <si>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</si>
  <si>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</si>
  <si>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</si>
  <si>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</si>
  <si>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</si>
  <si>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</si>
  <si>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</si>
  <si>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</si>
  <si>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</si>
  <si>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</si>
  <si>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</si>
  <si>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</si>
  <si>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</si>
  <si>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</si>
  <si>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</si>
  <si>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</si>
  <si>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</si>
  <si>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</si>
  <si>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</si>
  <si>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</si>
  <si>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</si>
  <si>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</si>
  <si>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</si>
  <si>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</si>
  <si>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</si>
  <si>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</si>
  <si>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</si>
  <si>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</si>
  <si>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</si>
  <si>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</si>
  <si>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</si>
  <si>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</si>
  <si>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</si>
  <si>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</si>
  <si>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</si>
  <si>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</si>
  <si>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</si>
  <si>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</si>
  <si>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</si>
  <si>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</si>
  <si>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</si>
  <si>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</si>
  <si>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</si>
  <si>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</si>
  <si>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</si>
  <si>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</si>
  <si>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</si>
  <si>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</si>
  <si>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</si>
  <si>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</si>
  <si>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</si>
  <si>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</si>
  <si>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</si>
  <si>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</si>
  <si>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</si>
  <si>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</si>
  <si>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</si>
  <si>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</si>
  <si>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</si>
  <si>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</si>
  <si>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</si>
  <si>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</si>
  <si>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</si>
  <si>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</si>
  <si>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</si>
  <si>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</si>
  <si>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</si>
  <si>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</si>
  <si>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</si>
  <si>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</si>
  <si>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</si>
  <si>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</si>
  <si>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</si>
  <si>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</si>
  <si>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</si>
  <si>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</si>
  <si>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</si>
  <si>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</si>
  <si>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</si>
  <si>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</si>
  <si>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</si>
  <si>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</si>
  <si>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</si>
  <si>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</si>
  <si>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</si>
  <si>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</si>
  <si>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</si>
  <si>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</si>
  <si>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</si>
  <si>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</si>
  <si>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</si>
  <si>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</si>
  <si>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</si>
  <si>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</si>
  <si>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</si>
  <si>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</si>
  <si>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</si>
  <si>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</si>
  <si>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</si>
  <si>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</si>
  <si>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</si>
  <si>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</si>
  <si>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</si>
  <si>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</si>
  <si>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</si>
  <si>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</si>
  <si>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</si>
  <si>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</si>
  <si>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</si>
  <si>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</si>
  <si>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</si>
  <si>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</si>
  <si>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</si>
  <si>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</si>
  <si>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</si>
  <si>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</si>
  <si>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</si>
  <si>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</si>
  <si>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</si>
  <si>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</si>
  <si>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</si>
  <si>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</si>
  <si>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</si>
  <si>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</si>
  <si>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</si>
  <si>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</si>
  <si>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</si>
  <si>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</si>
  <si>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</si>
  <si>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</si>
  <si>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</si>
  <si>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</si>
  <si>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</si>
  <si>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</si>
  <si>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</si>
  <si>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</si>
  <si>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</si>
  <si>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</si>
  <si>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</si>
  <si>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</si>
  <si>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</si>
  <si>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</si>
  <si>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</si>
  <si>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</si>
  <si>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</si>
  <si>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</si>
  <si>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</si>
  <si>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</si>
  <si>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</si>
  <si>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</si>
  <si>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</si>
  <si>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</si>
  <si>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</si>
  <si>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</si>
  <si>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</si>
  <si>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</si>
  <si>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</si>
  <si>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</si>
  <si>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</si>
  <si>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</si>
  <si>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</si>
  <si>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</si>
  <si>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</si>
  <si>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</si>
  <si>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</si>
  <si>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</si>
  <si>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</si>
  <si>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</si>
  <si>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</si>
  <si>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</si>
  <si>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</si>
  <si>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</si>
  <si>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</si>
  <si>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</si>
  <si>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</si>
  <si>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</si>
  <si>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</si>
  <si>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</si>
  <si>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</si>
  <si>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</si>
  <si>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</si>
  <si>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</si>
  <si>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</si>
  <si>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</si>
  <si>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</si>
  <si>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</si>
  <si>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</si>
  <si>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</si>
  <si>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</si>
  <si>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</si>
  <si>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</si>
  <si>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</si>
  <si>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</si>
  <si>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</si>
  <si>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</si>
  <si>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</si>
  <si>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</si>
  <si>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</si>
  <si>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</si>
  <si>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</si>
  <si>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</si>
  <si>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</si>
  <si>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</si>
  <si>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</si>
  <si>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</si>
  <si>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</si>
  <si>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</si>
  <si>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</si>
  <si>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</si>
  <si>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</si>
  <si>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</si>
  <si>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</si>
  <si>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</si>
  <si>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</si>
  <si>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</si>
  <si>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</si>
  <si>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</si>
  <si>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</si>
  <si>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</si>
  <si>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</si>
  <si>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</si>
  <si>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</si>
  <si>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</si>
  <si>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</si>
  <si>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</si>
  <si>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</si>
  <si>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</si>
  <si>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</si>
  <si>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</si>
  <si>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</si>
  <si>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</si>
  <si>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</si>
  <si>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</si>
  <si>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</si>
  <si>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</si>
  <si>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</si>
  <si>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</si>
  <si>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</si>
  <si>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</si>
  <si>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</si>
  <si>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</si>
  <si>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</si>
  <si>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</si>
  <si>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</si>
  <si>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</si>
  <si>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</si>
  <si>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</si>
  <si>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</si>
  <si>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</si>
  <si>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</si>
  <si>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</si>
  <si>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</si>
  <si>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</si>
  <si>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</si>
  <si>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</si>
  <si>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</si>
  <si>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</si>
  <si>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</si>
  <si>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</si>
  <si>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</si>
  <si>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</si>
  <si>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</si>
  <si>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</si>
  <si>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</si>
  <si>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</si>
  <si>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</si>
  <si>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</si>
  <si>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</si>
  <si>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</si>
  <si>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</si>
  <si>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</si>
  <si>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</si>
  <si>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</si>
  <si>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</si>
  <si>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</si>
  <si>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</si>
  <si>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</si>
  <si>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</si>
  <si>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</si>
  <si>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</si>
  <si>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</si>
  <si>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</si>
  <si>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</si>
  <si>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</si>
  <si>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</si>
  <si>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</si>
  <si>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</si>
  <si>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</si>
  <si>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</si>
  <si>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</si>
  <si>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</si>
  <si>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</si>
  <si>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</si>
  <si>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</si>
  <si>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</si>
  <si>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</si>
  <si>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</si>
  <si>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</si>
  <si>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</si>
  <si>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</si>
  <si>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</si>
  <si>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</si>
  <si>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</si>
  <si>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</si>
  <si>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</si>
  <si>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</si>
  <si>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</si>
  <si>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</si>
  <si>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</si>
  <si>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</si>
  <si>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</si>
  <si>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</si>
  <si>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</si>
  <si>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</si>
  <si>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</si>
  <si>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</si>
  <si>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</si>
  <si>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</si>
  <si>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</si>
  <si>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</si>
  <si>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</si>
  <si>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</si>
  <si>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</si>
  <si>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</si>
  <si>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</si>
  <si>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</si>
  <si>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</si>
  <si>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</si>
  <si>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</si>
  <si>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</si>
  <si>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</si>
  <si>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</si>
  <si>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</si>
  <si>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</si>
  <si>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</si>
  <si>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</si>
  <si>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</si>
  <si>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Максатихинского района</t>
  </si>
  <si>
    <t>Иванова Татьяна Николаевна</t>
  </si>
  <si>
    <t>на 2021 год и плановый период 2022-2023 годов</t>
  </si>
  <si>
    <t>Новикова Валентина Ивановна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</si>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</sst>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L47" sqref="L4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1" t="s">
        <v>0</v>
      </c>
      <c r="B2" s="51" t="s">
        <v>0</v>
      </c>
      <c r="C2" s="51" t="s">
        <v>0</v>
      </c>
      <c r="D2" s="51" t="s">
        <v>0</v>
      </c>
      <c r="E2" s="67" t="s">
        <v>1</v>
      </c>
      <c r="F2" s="67"/>
      <c r="G2" s="67"/>
    </row>
    <row r="3" spans="1:7" ht="18" customHeight="1">
      <c r="A3" s="51" t="s">
        <v>0</v>
      </c>
      <c r="B3" s="51" t="s">
        <v>0</v>
      </c>
      <c r="C3" s="51" t="s">
        <v>0</v>
      </c>
      <c r="D3" s="51" t="s">
        <v>0</v>
      </c>
      <c r="E3" s="68" t="s">
        <v>0</v>
      </c>
      <c r="F3" s="68" t="s">
        <v>0</v>
      </c>
      <c r="G3" s="68" t="s">
        <v>0</v>
      </c>
    </row>
    <row r="4" spans="1:7" ht="18" customHeight="1">
      <c r="A4" s="51" t="s">
        <v>0</v>
      </c>
      <c r="B4" s="51" t="s">
        <v>0</v>
      </c>
      <c r="C4" s="51" t="s">
        <v>0</v>
      </c>
      <c r="D4" s="51" t="s">
        <v>0</v>
      </c>
      <c r="E4" s="68" t="s">
        <v>0</v>
      </c>
      <c r="F4" s="68" t="s">
        <v>0</v>
      </c>
      <c r="G4" s="68" t="s">
        <v>0</v>
      </c>
    </row>
    <row r="5" spans="1:7" ht="77.25" customHeight="1">
      <c r="A5" s="51" t="s">
        <v>0</v>
      </c>
      <c r="B5" s="51" t="s">
        <v>0</v>
      </c>
      <c r="C5" s="51" t="s">
        <v>0</v>
      </c>
      <c r="D5" s="51" t="s">
        <v>0</v>
      </c>
      <c r="E5" s="69" t="s">
        <v>2</v>
      </c>
      <c r="F5" s="69"/>
      <c r="G5" s="69"/>
    </row>
    <row r="6" spans="1:7" ht="12.75" customHeight="1">
      <c r="A6" s="51" t="s">
        <v>0</v>
      </c>
      <c r="B6" s="51" t="s">
        <v>0</v>
      </c>
      <c r="C6" s="51" t="s">
        <v>0</v>
      </c>
      <c r="D6" s="51" t="s">
        <v>0</v>
      </c>
      <c r="E6" s="69" t="s">
        <v>3</v>
      </c>
      <c r="F6" s="69"/>
      <c r="G6" s="69"/>
    </row>
    <row r="7" spans="1:7" ht="39.75" customHeight="1">
      <c r="A7" s="51" t="s">
        <v>0</v>
      </c>
      <c r="B7" s="51" t="s">
        <v>0</v>
      </c>
      <c r="C7" s="51" t="s">
        <v>0</v>
      </c>
      <c r="D7" s="51" t="s">
        <v>0</v>
      </c>
      <c r="E7" s="70" t="s">
        <v>472</v>
      </c>
      <c r="F7" s="71"/>
      <c r="G7" s="71"/>
    </row>
    <row r="8" spans="1:7" ht="30.4" customHeight="1">
      <c r="A8" s="51" t="s">
        <v>0</v>
      </c>
      <c r="B8" s="51" t="s">
        <v>0</v>
      </c>
      <c r="C8" s="51" t="s">
        <v>0</v>
      </c>
      <c r="D8" s="51" t="s">
        <v>0</v>
      </c>
      <c r="E8" s="72" t="s">
        <v>4</v>
      </c>
      <c r="F8" s="72"/>
      <c r="G8" s="72"/>
    </row>
    <row r="9" spans="1:7" ht="31.35" customHeight="1">
      <c r="A9" s="51" t="s">
        <v>0</v>
      </c>
      <c r="B9" s="51" t="s">
        <v>0</v>
      </c>
      <c r="C9" s="51" t="s">
        <v>0</v>
      </c>
      <c r="D9" s="51" t="s">
        <v>0</v>
      </c>
      <c r="E9" s="55" t="s">
        <v>0</v>
      </c>
      <c r="F9" s="55" t="s">
        <v>0</v>
      </c>
      <c r="G9" s="54" t="s">
        <v>465</v>
      </c>
    </row>
    <row r="10" spans="1:7" ht="12.75" customHeight="1">
      <c r="A10" s="51" t="s">
        <v>0</v>
      </c>
      <c r="B10" s="51" t="s">
        <v>0</v>
      </c>
      <c r="C10" s="51" t="s">
        <v>0</v>
      </c>
      <c r="D10" s="51" t="s">
        <v>0</v>
      </c>
      <c r="E10" s="53" t="s">
        <v>0</v>
      </c>
      <c r="F10" s="53" t="s">
        <v>0</v>
      </c>
      <c r="G10" s="1" t="s">
        <v>5</v>
      </c>
    </row>
    <row r="11" spans="1:7" ht="12.75" customHeight="1">
      <c r="A11" s="51" t="s">
        <v>0</v>
      </c>
      <c r="B11" s="51" t="s">
        <v>0</v>
      </c>
      <c r="C11" s="51" t="s">
        <v>0</v>
      </c>
      <c r="D11" s="51" t="s">
        <v>0</v>
      </c>
      <c r="E11" s="53" t="s">
        <v>0</v>
      </c>
      <c r="F11" s="53" t="s">
        <v>0</v>
      </c>
      <c r="G11" s="52" t="s">
        <v>6</v>
      </c>
    </row>
    <row r="12" spans="1:7" ht="12.75" customHeight="1">
      <c r="A12" s="51" t="s">
        <v>0</v>
      </c>
      <c r="B12" s="51" t="s">
        <v>0</v>
      </c>
      <c r="C12" s="51" t="s">
        <v>0</v>
      </c>
      <c r="D12" s="51" t="s">
        <v>0</v>
      </c>
      <c r="E12" s="53" t="s">
        <v>0</v>
      </c>
      <c r="F12" s="53" t="s">
        <v>0</v>
      </c>
      <c r="G12" s="56" t="s">
        <v>495</v>
      </c>
    </row>
    <row r="13" spans="1:7" ht="30.2" customHeight="1">
      <c r="A13" s="51" t="s">
        <v>0</v>
      </c>
      <c r="B13" s="51" t="s">
        <v>0</v>
      </c>
      <c r="C13" s="51" t="s">
        <v>0</v>
      </c>
      <c r="D13" s="51" t="s">
        <v>0</v>
      </c>
      <c r="E13" s="71" t="s">
        <v>7</v>
      </c>
      <c r="F13" s="71"/>
      <c r="G13" s="71"/>
    </row>
    <row r="14" spans="1:7" ht="12.75" customHeight="1">
      <c r="A14" s="51" t="s">
        <v>0</v>
      </c>
      <c r="B14" s="51" t="s">
        <v>0</v>
      </c>
      <c r="C14" s="51" t="s">
        <v>0</v>
      </c>
      <c r="D14" s="51" t="s">
        <v>0</v>
      </c>
      <c r="E14" s="72" t="s">
        <v>8</v>
      </c>
      <c r="F14" s="72"/>
      <c r="G14" s="72"/>
    </row>
    <row r="15" spans="1:7" ht="27.2" customHeight="1">
      <c r="A15" s="51" t="s">
        <v>0</v>
      </c>
      <c r="B15" s="51" t="s">
        <v>0</v>
      </c>
      <c r="C15" s="51" t="s">
        <v>0</v>
      </c>
      <c r="D15" s="51" t="s">
        <v>0</v>
      </c>
      <c r="E15" s="53" t="s">
        <v>0</v>
      </c>
      <c r="F15" s="53" t="s">
        <v>0</v>
      </c>
      <c r="G15" s="54" t="s">
        <v>463</v>
      </c>
    </row>
    <row r="16" spans="1:7" ht="12.75" customHeight="1">
      <c r="A16" s="51" t="s">
        <v>0</v>
      </c>
      <c r="B16" s="51" t="s">
        <v>0</v>
      </c>
      <c r="C16" s="51" t="s">
        <v>0</v>
      </c>
      <c r="D16" s="51" t="s">
        <v>0</v>
      </c>
      <c r="E16" s="53" t="s">
        <v>0</v>
      </c>
      <c r="F16" s="53" t="s">
        <v>0</v>
      </c>
      <c r="G16" s="1" t="s">
        <v>5</v>
      </c>
    </row>
    <row r="17" spans="1:7" ht="12.75" customHeight="1">
      <c r="A17" s="51" t="s">
        <v>0</v>
      </c>
      <c r="B17" s="51" t="s">
        <v>0</v>
      </c>
      <c r="C17" s="51" t="s">
        <v>0</v>
      </c>
      <c r="D17" s="51" t="s">
        <v>0</v>
      </c>
      <c r="E17" s="53" t="s">
        <v>0</v>
      </c>
      <c r="F17" s="53" t="s">
        <v>0</v>
      </c>
      <c r="G17" s="52" t="s">
        <v>9</v>
      </c>
    </row>
    <row r="18" spans="1:7" ht="12.75" customHeight="1">
      <c r="A18" s="51" t="s">
        <v>0</v>
      </c>
      <c r="B18" s="51" t="s">
        <v>0</v>
      </c>
      <c r="C18" s="51" t="s">
        <v>0</v>
      </c>
      <c r="D18" s="51" t="s">
        <v>0</v>
      </c>
      <c r="E18" s="53" t="s">
        <v>0</v>
      </c>
      <c r="F18" s="53" t="s">
        <v>0</v>
      </c>
      <c r="G18" s="56" t="s">
        <v>495</v>
      </c>
    </row>
    <row r="19" spans="1:7" ht="23.65" customHeight="1">
      <c r="A19" s="51" t="s">
        <v>0</v>
      </c>
      <c r="B19" s="51" t="s">
        <v>0</v>
      </c>
      <c r="C19" s="51" t="s">
        <v>0</v>
      </c>
      <c r="D19" s="51" t="s">
        <v>0</v>
      </c>
      <c r="E19" s="71" t="s">
        <v>461</v>
      </c>
      <c r="F19" s="71"/>
      <c r="G19" s="71"/>
    </row>
    <row r="20" spans="1:7" ht="29.45" customHeight="1">
      <c r="A20" s="51" t="s">
        <v>0</v>
      </c>
      <c r="B20" s="51" t="s">
        <v>0</v>
      </c>
      <c r="C20" s="51" t="s">
        <v>0</v>
      </c>
      <c r="D20" s="51" t="s">
        <v>0</v>
      </c>
      <c r="E20" s="72" t="s">
        <v>10</v>
      </c>
      <c r="F20" s="72"/>
      <c r="G20" s="72"/>
    </row>
    <row r="21" spans="1:7" ht="25.9" customHeight="1">
      <c r="A21" s="51" t="s">
        <v>0</v>
      </c>
      <c r="B21" s="51" t="s">
        <v>0</v>
      </c>
      <c r="C21" s="51" t="s">
        <v>0</v>
      </c>
      <c r="D21" s="51" t="s">
        <v>0</v>
      </c>
      <c r="E21" s="53" t="s">
        <v>0</v>
      </c>
      <c r="F21" s="53" t="s">
        <v>0</v>
      </c>
      <c r="G21" s="52"/>
    </row>
    <row r="22" spans="1:7" ht="12.75" customHeight="1">
      <c r="A22" s="51" t="s">
        <v>0</v>
      </c>
      <c r="B22" s="51" t="s">
        <v>0</v>
      </c>
      <c r="C22" s="51" t="s">
        <v>0</v>
      </c>
      <c r="D22" s="51" t="s">
        <v>0</v>
      </c>
      <c r="E22" s="53" t="s">
        <v>0</v>
      </c>
      <c r="F22" s="53" t="s">
        <v>0</v>
      </c>
      <c r="G22" s="53" t="s">
        <v>5</v>
      </c>
    </row>
    <row r="23" spans="1:7" ht="12.75" customHeight="1">
      <c r="A23" s="51" t="s">
        <v>0</v>
      </c>
      <c r="B23" s="51" t="s">
        <v>0</v>
      </c>
      <c r="C23" s="51" t="s">
        <v>0</v>
      </c>
      <c r="D23" s="51" t="s">
        <v>0</v>
      </c>
      <c r="E23" s="53" t="s">
        <v>0</v>
      </c>
      <c r="F23" s="53" t="s">
        <v>0</v>
      </c>
      <c r="G23" s="52" t="s">
        <v>11</v>
      </c>
    </row>
    <row r="24" spans="1:7" ht="12.75" customHeight="1">
      <c r="A24" s="51" t="s">
        <v>0</v>
      </c>
      <c r="B24" s="51" t="s">
        <v>0</v>
      </c>
      <c r="C24" s="51" t="s">
        <v>0</v>
      </c>
      <c r="D24" s="51" t="s">
        <v>0</v>
      </c>
      <c r="E24" s="53" t="s">
        <v>0</v>
      </c>
      <c r="F24" s="53" t="s">
        <v>0</v>
      </c>
      <c r="G24" s="56" t="s">
        <v>495</v>
      </c>
    </row>
    <row r="25" spans="1:7" ht="18" customHeight="1">
      <c r="A25" s="51" t="s">
        <v>0</v>
      </c>
      <c r="B25" s="51" t="s">
        <v>0</v>
      </c>
      <c r="C25" s="51" t="s">
        <v>0</v>
      </c>
      <c r="D25" s="51" t="s">
        <v>0</v>
      </c>
      <c r="E25" s="53" t="s">
        <v>0</v>
      </c>
      <c r="F25" s="53" t="s">
        <v>0</v>
      </c>
      <c r="G25" s="53" t="s">
        <v>0</v>
      </c>
    </row>
    <row r="26" spans="1:7" ht="24.95" customHeight="1">
      <c r="A26" s="68" t="s">
        <v>12</v>
      </c>
      <c r="B26" s="68"/>
      <c r="C26" s="68"/>
      <c r="D26" s="68"/>
      <c r="E26" s="68"/>
      <c r="F26" s="68"/>
      <c r="G26" s="68"/>
    </row>
    <row r="27" spans="1:7" ht="12.75" customHeight="1">
      <c r="A27" s="73" t="s">
        <v>462</v>
      </c>
      <c r="B27" s="71"/>
      <c r="C27" s="71"/>
      <c r="D27" s="71"/>
      <c r="E27" s="71"/>
      <c r="F27" s="71"/>
      <c r="G27" s="71"/>
    </row>
    <row r="28" spans="1:7" ht="12.75" customHeight="1">
      <c r="A28" s="74" t="s">
        <v>13</v>
      </c>
      <c r="B28" s="74"/>
      <c r="C28" s="74"/>
      <c r="D28" s="74"/>
      <c r="E28" s="74"/>
      <c r="F28" s="74"/>
      <c r="G28" s="74"/>
    </row>
    <row r="29" spans="1:7" ht="18" customHeight="1">
      <c r="A29" s="73" t="s">
        <v>464</v>
      </c>
      <c r="B29" s="71"/>
      <c r="C29" s="71"/>
      <c r="D29" s="71"/>
      <c r="E29" s="71"/>
      <c r="F29" s="71"/>
      <c r="G29" s="7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opLeftCell="A20" zoomScale="75" zoomScaleNormal="75" workbookViewId="0">
      <selection activeCell="L22" sqref="L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>
      <c r="A4" s="78" t="s">
        <v>173</v>
      </c>
      <c r="B4" s="78" t="s">
        <v>174</v>
      </c>
      <c r="C4" s="78" t="s">
        <v>175</v>
      </c>
      <c r="D4" s="81" t="s">
        <v>176</v>
      </c>
      <c r="E4" s="82"/>
      <c r="F4" s="83"/>
      <c r="G4" s="81" t="s">
        <v>177</v>
      </c>
      <c r="H4" s="83"/>
      <c r="I4" s="84" t="s">
        <v>178</v>
      </c>
      <c r="J4" s="84"/>
      <c r="K4" s="75" t="s">
        <v>19</v>
      </c>
      <c r="L4" s="75"/>
      <c r="M4" s="75"/>
      <c r="N4" s="75"/>
      <c r="O4" s="75"/>
      <c r="P4" s="75"/>
      <c r="Q4" s="75" t="s">
        <v>20</v>
      </c>
      <c r="R4" s="75"/>
      <c r="S4" s="75"/>
    </row>
    <row r="5" spans="1:19" ht="36.75" customHeight="1">
      <c r="A5" s="79"/>
      <c r="B5" s="79"/>
      <c r="C5" s="79"/>
      <c r="D5" s="78" t="s">
        <v>21</v>
      </c>
      <c r="E5" s="78" t="s">
        <v>22</v>
      </c>
      <c r="F5" s="78" t="s">
        <v>23</v>
      </c>
      <c r="G5" s="78" t="s">
        <v>24</v>
      </c>
      <c r="H5" s="78" t="s">
        <v>25</v>
      </c>
      <c r="I5" s="84"/>
      <c r="J5" s="84"/>
      <c r="K5" s="75" t="s">
        <v>466</v>
      </c>
      <c r="L5" s="75"/>
      <c r="M5" s="75" t="s">
        <v>467</v>
      </c>
      <c r="N5" s="75"/>
      <c r="O5" s="75" t="s">
        <v>468</v>
      </c>
      <c r="P5" s="75"/>
      <c r="Q5" s="75" t="s">
        <v>0</v>
      </c>
      <c r="R5" s="75" t="s">
        <v>0</v>
      </c>
      <c r="S5" s="75" t="s">
        <v>0</v>
      </c>
    </row>
    <row r="6" spans="1:19" ht="71.25" customHeight="1">
      <c r="A6" s="80"/>
      <c r="B6" s="80"/>
      <c r="C6" s="80"/>
      <c r="D6" s="80"/>
      <c r="E6" s="80"/>
      <c r="F6" s="80"/>
      <c r="G6" s="80"/>
      <c r="H6" s="80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8" t="s">
        <v>473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30</v>
      </c>
      <c r="M8" s="5" t="s">
        <v>0</v>
      </c>
      <c r="N8" s="5">
        <f>L8</f>
        <v>30</v>
      </c>
      <c r="O8" s="5"/>
      <c r="P8" s="5">
        <f>L8</f>
        <v>30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8" t="s">
        <v>474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70</v>
      </c>
      <c r="M9" s="5" t="s">
        <v>0</v>
      </c>
      <c r="N9" s="5">
        <f>L9</f>
        <v>70</v>
      </c>
      <c r="O9" s="5" t="s">
        <v>0</v>
      </c>
      <c r="P9" s="5">
        <f>N9</f>
        <v>70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8" t="s">
        <v>475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62</v>
      </c>
      <c r="M10" s="5" t="s">
        <v>0</v>
      </c>
      <c r="N10" s="5">
        <f t="shared" ref="N10:N14" si="0">L10</f>
        <v>62</v>
      </c>
      <c r="O10" s="5" t="s">
        <v>0</v>
      </c>
      <c r="P10" s="5">
        <f t="shared" ref="P10:P13" si="1">N10</f>
        <v>62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8" t="s">
        <v>476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10</v>
      </c>
      <c r="M11" s="5" t="s">
        <v>0</v>
      </c>
      <c r="N11" s="5">
        <f t="shared" si="0"/>
        <v>10</v>
      </c>
      <c r="O11" s="5" t="s">
        <v>0</v>
      </c>
      <c r="P11" s="5">
        <f t="shared" si="1"/>
        <v>10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8" t="s">
        <v>477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8" t="s">
        <v>478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10</v>
      </c>
      <c r="M13" s="5" t="s">
        <v>0</v>
      </c>
      <c r="N13" s="5">
        <f t="shared" si="0"/>
        <v>10</v>
      </c>
      <c r="O13" s="5" t="s">
        <v>0</v>
      </c>
      <c r="P13" s="5">
        <f t="shared" si="1"/>
        <v>10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8" t="s">
        <v>479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10</v>
      </c>
      <c r="M14" s="5" t="s">
        <v>0</v>
      </c>
      <c r="N14" s="5">
        <f t="shared" si="0"/>
        <v>10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8" t="s">
        <v>480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1000</v>
      </c>
      <c r="L15" s="5" t="s">
        <v>0</v>
      </c>
      <c r="M15" s="5">
        <f>K15</f>
        <v>1000</v>
      </c>
      <c r="N15" s="5" t="s">
        <v>0</v>
      </c>
      <c r="O15" s="5">
        <f>M15</f>
        <v>1000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8" t="s">
        <v>481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5</v>
      </c>
      <c r="L16" s="5" t="s">
        <v>0</v>
      </c>
      <c r="M16" s="5">
        <f t="shared" ref="M16:M31" si="2">K16</f>
        <v>5</v>
      </c>
      <c r="N16" s="5" t="s">
        <v>0</v>
      </c>
      <c r="O16" s="5">
        <f t="shared" ref="O16:O31" si="3">M16</f>
        <v>5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>
      <c r="A17" s="58" t="s">
        <v>482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5</v>
      </c>
      <c r="L17" s="5" t="s">
        <v>0</v>
      </c>
      <c r="M17" s="5">
        <f t="shared" si="2"/>
        <v>5</v>
      </c>
      <c r="N17" s="5" t="s">
        <v>0</v>
      </c>
      <c r="O17" s="5">
        <f t="shared" si="3"/>
        <v>5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>
      <c r="A18" s="58" t="s">
        <v>483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>
      <c r="A19" s="58" t="s">
        <v>484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f t="shared" si="2"/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>
      <c r="A20" s="58" t="s">
        <v>485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>
      <c r="A21" s="59" t="s">
        <v>486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20</v>
      </c>
      <c r="L21" s="5" t="s">
        <v>0</v>
      </c>
      <c r="M21" s="5">
        <f t="shared" si="2"/>
        <v>20</v>
      </c>
      <c r="N21" s="5" t="s">
        <v>0</v>
      </c>
      <c r="O21" s="5">
        <f t="shared" si="3"/>
        <v>20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>
      <c r="A22" s="59" t="s">
        <v>487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18</v>
      </c>
      <c r="L22" s="5" t="s">
        <v>0</v>
      </c>
      <c r="M22" s="5">
        <f t="shared" si="2"/>
        <v>18</v>
      </c>
      <c r="N22" s="5" t="s">
        <v>0</v>
      </c>
      <c r="O22" s="5">
        <f t="shared" si="3"/>
        <v>18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>
      <c r="A23" s="59" t="s">
        <v>488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20</v>
      </c>
      <c r="L23" s="5" t="s">
        <v>0</v>
      </c>
      <c r="M23" s="5">
        <f t="shared" si="2"/>
        <v>20</v>
      </c>
      <c r="N23" s="5" t="s">
        <v>0</v>
      </c>
      <c r="O23" s="5">
        <f t="shared" si="3"/>
        <v>20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>
      <c r="A24" s="59" t="s">
        <v>489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>
      <c r="A25" s="59" t="s">
        <v>490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5</v>
      </c>
      <c r="L25" s="5" t="s">
        <v>0</v>
      </c>
      <c r="M25" s="5">
        <f t="shared" si="2"/>
        <v>5</v>
      </c>
      <c r="N25" s="5" t="s">
        <v>0</v>
      </c>
      <c r="O25" s="5">
        <f t="shared" si="3"/>
        <v>5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>
      <c r="A26" s="59" t="s">
        <v>491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10</v>
      </c>
      <c r="L26" s="5" t="s">
        <v>0</v>
      </c>
      <c r="M26" s="5">
        <f t="shared" si="2"/>
        <v>10</v>
      </c>
      <c r="N26" s="5" t="s">
        <v>0</v>
      </c>
      <c r="O26" s="5">
        <f t="shared" si="3"/>
        <v>10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125</v>
      </c>
      <c r="M28" s="5">
        <f t="shared" si="2"/>
        <v>0</v>
      </c>
      <c r="N28" s="5">
        <v>125</v>
      </c>
      <c r="O28" s="5">
        <f t="shared" si="3"/>
        <v>0</v>
      </c>
      <c r="P28" s="5">
        <v>125</v>
      </c>
      <c r="Q28" s="22" t="s">
        <v>282</v>
      </c>
      <c r="R28" s="28">
        <v>41967</v>
      </c>
      <c r="S28" s="6" t="s">
        <v>281</v>
      </c>
    </row>
    <row r="29" spans="1:19" ht="409.5" customHeight="1">
      <c r="A29" s="58" t="s">
        <v>492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3</v>
      </c>
      <c r="L29" s="5" t="s">
        <v>0</v>
      </c>
      <c r="M29" s="5">
        <f t="shared" si="2"/>
        <v>3</v>
      </c>
      <c r="N29" s="5" t="s">
        <v>0</v>
      </c>
      <c r="O29" s="5">
        <f t="shared" si="3"/>
        <v>3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>
      <c r="A30" s="60" t="s">
        <v>493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50</v>
      </c>
      <c r="L30" s="5" t="s">
        <v>0</v>
      </c>
      <c r="M30" s="5">
        <f t="shared" si="2"/>
        <v>50</v>
      </c>
      <c r="N30" s="5" t="s">
        <v>0</v>
      </c>
      <c r="O30" s="5">
        <f t="shared" si="3"/>
        <v>50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>
      <c r="A31" s="61" t="s">
        <v>494</v>
      </c>
      <c r="B31" s="4" t="s">
        <v>61</v>
      </c>
      <c r="C31" s="4" t="s">
        <v>62</v>
      </c>
      <c r="D31" s="4" t="s">
        <v>63</v>
      </c>
      <c r="E31" s="48" t="s">
        <v>291</v>
      </c>
      <c r="F31" s="48"/>
      <c r="G31" s="4" t="s">
        <v>54</v>
      </c>
      <c r="H31" s="4" t="s">
        <v>0</v>
      </c>
      <c r="I31" s="4" t="s">
        <v>55</v>
      </c>
      <c r="J31" s="4" t="s">
        <v>56</v>
      </c>
      <c r="K31" s="5">
        <v>3</v>
      </c>
      <c r="L31" s="5" t="s">
        <v>0</v>
      </c>
      <c r="M31" s="5">
        <f t="shared" si="2"/>
        <v>3</v>
      </c>
      <c r="N31" s="5" t="s">
        <v>0</v>
      </c>
      <c r="O31" s="5">
        <f t="shared" si="3"/>
        <v>3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89" workbookViewId="0">
      <selection activeCell="H89" sqref="H89"/>
    </sheetView>
  </sheetViews>
  <sheetFormatPr defaultRowHeight="12.75"/>
  <cols>
    <col min="1" max="1" width="23" style="66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2" t="s">
        <v>0</v>
      </c>
    </row>
    <row r="2" spans="1:13" ht="31.15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>
      <c r="A3" s="85" t="s">
        <v>173</v>
      </c>
      <c r="B3" s="75" t="s">
        <v>16</v>
      </c>
      <c r="C3" s="75" t="s">
        <v>17</v>
      </c>
      <c r="D3" s="75"/>
      <c r="E3" s="75"/>
      <c r="F3" s="75" t="s">
        <v>18</v>
      </c>
      <c r="G3" s="75"/>
      <c r="H3" s="75" t="s">
        <v>69</v>
      </c>
      <c r="I3" s="75"/>
      <c r="J3" s="75" t="s">
        <v>70</v>
      </c>
      <c r="K3" s="75"/>
      <c r="L3" s="75"/>
      <c r="M3" s="75" t="s">
        <v>71</v>
      </c>
    </row>
    <row r="4" spans="1:13" ht="160.5" customHeight="1">
      <c r="A4" s="86" t="s">
        <v>0</v>
      </c>
      <c r="B4" s="75" t="s">
        <v>0</v>
      </c>
      <c r="C4" s="57" t="s">
        <v>21</v>
      </c>
      <c r="D4" s="57" t="s">
        <v>22</v>
      </c>
      <c r="E4" s="57" t="s">
        <v>23</v>
      </c>
      <c r="F4" s="57" t="s">
        <v>24</v>
      </c>
      <c r="G4" s="57" t="s">
        <v>25</v>
      </c>
      <c r="H4" s="57" t="s">
        <v>26</v>
      </c>
      <c r="I4" s="57" t="s">
        <v>27</v>
      </c>
      <c r="J4" s="57" t="s">
        <v>469</v>
      </c>
      <c r="K4" s="57" t="s">
        <v>467</v>
      </c>
      <c r="L4" s="57" t="s">
        <v>470</v>
      </c>
      <c r="M4" s="75" t="s">
        <v>0</v>
      </c>
    </row>
    <row r="5" spans="1:13" ht="160.5" customHeight="1">
      <c r="A5" s="63" t="s">
        <v>473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3" t="s">
        <v>473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3" t="s">
        <v>473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3" t="s">
        <v>473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3" t="s">
        <v>473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3" t="s">
        <v>473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3" t="s">
        <v>474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3" t="s">
        <v>474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3" t="s">
        <v>474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3" t="s">
        <v>474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3" t="s">
        <v>474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3" t="s">
        <v>475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3" t="s">
        <v>475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3" t="s">
        <v>475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3" t="s">
        <v>475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3" t="s">
        <v>475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3" t="s">
        <v>476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3" t="s">
        <v>476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3" t="s">
        <v>476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3" t="s">
        <v>476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3" t="s">
        <v>476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3" t="s">
        <v>480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3" t="s">
        <v>480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3" t="s">
        <v>480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3" t="s">
        <v>480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3" t="s">
        <v>480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3" t="s">
        <v>485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3" t="s">
        <v>485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3" t="s">
        <v>485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3" t="s">
        <v>485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3" t="s">
        <v>485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3" t="s">
        <v>484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3" t="s">
        <v>484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3" t="s">
        <v>484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3" t="s">
        <v>484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3" t="s">
        <v>484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3" t="s">
        <v>483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3" t="s">
        <v>483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3" t="s">
        <v>483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3" t="s">
        <v>483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3" t="s">
        <v>483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3" t="s">
        <v>482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3" t="s">
        <v>482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3" t="s">
        <v>482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3" t="s">
        <v>482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3" t="s">
        <v>482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3" t="s">
        <v>481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3" t="s">
        <v>481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3" t="s">
        <v>481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3" t="s">
        <v>481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3" t="s">
        <v>481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4" t="s">
        <v>486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4" t="s">
        <v>486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4" t="s">
        <v>486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4" t="s">
        <v>486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4" t="s">
        <v>486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4" t="s">
        <v>487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4" t="s">
        <v>487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4" t="s">
        <v>487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4" t="s">
        <v>487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4" t="s">
        <v>487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4" t="s">
        <v>488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4" t="s">
        <v>488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4" t="s">
        <v>488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4" t="s">
        <v>488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4" t="s">
        <v>488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3" t="s">
        <v>492</v>
      </c>
      <c r="B71" s="4" t="s">
        <v>61</v>
      </c>
      <c r="C71" s="4" t="s">
        <v>63</v>
      </c>
      <c r="D71" s="57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3" t="s">
        <v>492</v>
      </c>
      <c r="B72" s="4" t="s">
        <v>61</v>
      </c>
      <c r="C72" s="4" t="s">
        <v>63</v>
      </c>
      <c r="D72" s="57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3" t="s">
        <v>492</v>
      </c>
      <c r="B73" s="4" t="s">
        <v>61</v>
      </c>
      <c r="C73" s="4" t="s">
        <v>63</v>
      </c>
      <c r="D73" s="57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3" t="s">
        <v>492</v>
      </c>
      <c r="B74" s="4" t="s">
        <v>61</v>
      </c>
      <c r="C74" s="4" t="s">
        <v>63</v>
      </c>
      <c r="D74" s="57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3" t="s">
        <v>492</v>
      </c>
      <c r="B75" s="4" t="s">
        <v>61</v>
      </c>
      <c r="C75" s="4" t="s">
        <v>63</v>
      </c>
      <c r="D75" s="57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4" t="s">
        <v>494</v>
      </c>
      <c r="B76" s="4" t="s">
        <v>61</v>
      </c>
      <c r="C76" s="4" t="s">
        <v>63</v>
      </c>
      <c r="D76" s="57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4" t="s">
        <v>494</v>
      </c>
      <c r="B77" s="4" t="s">
        <v>61</v>
      </c>
      <c r="C77" s="4" t="s">
        <v>63</v>
      </c>
      <c r="D77" s="57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4" t="s">
        <v>494</v>
      </c>
      <c r="B78" s="4" t="s">
        <v>61</v>
      </c>
      <c r="C78" s="4" t="s">
        <v>63</v>
      </c>
      <c r="D78" s="57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4" t="s">
        <v>494</v>
      </c>
      <c r="B79" s="4" t="s">
        <v>61</v>
      </c>
      <c r="C79" s="4" t="s">
        <v>63</v>
      </c>
      <c r="D79" s="57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4" t="s">
        <v>494</v>
      </c>
      <c r="B80" s="4" t="s">
        <v>61</v>
      </c>
      <c r="C80" s="4" t="s">
        <v>63</v>
      </c>
      <c r="D80" s="57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3" t="s">
        <v>493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3" t="s">
        <v>493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3" t="s">
        <v>493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3" t="s">
        <v>493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3" t="s">
        <v>493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5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5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5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5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3" t="s">
        <v>478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3" t="s">
        <v>478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3" t="s">
        <v>478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3" t="s">
        <v>478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3" t="s">
        <v>478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3" t="s">
        <v>479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3" t="s">
        <v>479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3" t="s">
        <v>479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3" t="s">
        <v>479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3" t="s">
        <v>479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3" t="s">
        <v>477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3" t="s">
        <v>477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3" t="s">
        <v>477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3" t="s">
        <v>477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3" t="s">
        <v>477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4" t="s">
        <v>490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4" t="s">
        <v>490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4" t="s">
        <v>490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4" t="s">
        <v>490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4" t="s">
        <v>490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4" t="s">
        <v>489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4" t="s">
        <v>489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4" t="s">
        <v>489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4" t="s">
        <v>489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4" t="s">
        <v>489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4" t="s">
        <v>491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4" t="s">
        <v>491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4" t="s">
        <v>491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4" t="s">
        <v>491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4" t="s">
        <v>491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4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7" t="s">
        <v>78</v>
      </c>
      <c r="B2" s="87"/>
      <c r="C2" s="87"/>
      <c r="D2" s="87"/>
      <c r="E2" s="87"/>
      <c r="F2" s="87"/>
      <c r="G2" s="87"/>
    </row>
    <row r="3" spans="1:7" ht="29.85" customHeight="1">
      <c r="A3" s="88" t="s">
        <v>79</v>
      </c>
      <c r="B3" s="88" t="s">
        <v>80</v>
      </c>
      <c r="C3" s="88" t="s">
        <v>27</v>
      </c>
      <c r="D3" s="88" t="s">
        <v>81</v>
      </c>
      <c r="E3" s="88"/>
      <c r="F3" s="88"/>
      <c r="G3" s="88" t="s">
        <v>82</v>
      </c>
    </row>
    <row r="4" spans="1:7" ht="53.65" customHeight="1">
      <c r="A4" s="88" t="s">
        <v>0</v>
      </c>
      <c r="B4" s="88" t="s">
        <v>0</v>
      </c>
      <c r="C4" s="88" t="s">
        <v>0</v>
      </c>
      <c r="D4" s="18" t="s">
        <v>83</v>
      </c>
      <c r="E4" s="18" t="s">
        <v>84</v>
      </c>
      <c r="F4" s="18" t="s">
        <v>85</v>
      </c>
      <c r="G4" s="88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18607352.619999997</v>
      </c>
      <c r="E6" s="11">
        <f t="shared" ref="E6:F6" si="0">E9+E20+E31+E42+E86+E97+E108+E119+E130+E141+E152+E163+E174+E218+E229+E240+E185+E196+E207+E53+E64+E75+E262+E251</f>
        <v>18607352.619999997</v>
      </c>
      <c r="F6" s="11">
        <f t="shared" si="0"/>
        <v>18607352.619999997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4685597.4000000004</v>
      </c>
      <c r="E9" s="11">
        <f>D9</f>
        <v>4685597.4000000004</v>
      </c>
      <c r="F9" s="11">
        <f>D9</f>
        <v>4685597.4000000004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281081.18</v>
      </c>
      <c r="E10" s="11">
        <f t="shared" ref="E10:F10" si="1">ROUND((E11*(E12/100*E13/100*E14/100)),2)</f>
        <v>281081.18</v>
      </c>
      <c r="F10" s="11">
        <f t="shared" si="1"/>
        <v>281081.18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122.1091405642</v>
      </c>
      <c r="E13" s="16">
        <f t="shared" ref="E13:E14" si="2">D13</f>
        <v>122.1091405642</v>
      </c>
      <c r="F13" s="16">
        <f t="shared" ref="F13:F14" si="3">D13</f>
        <v>122.1091405642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103.11960215240001</v>
      </c>
      <c r="E14" s="16">
        <f t="shared" si="2"/>
        <v>103.11960215240001</v>
      </c>
      <c r="F14" s="16">
        <f t="shared" si="3"/>
        <v>103.11960215240001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30</v>
      </c>
      <c r="E15" s="11">
        <f>D15</f>
        <v>30</v>
      </c>
      <c r="F15" s="11">
        <f>D15</f>
        <v>30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124894.6</v>
      </c>
      <c r="E16" s="11">
        <f>D16</f>
        <v>124894.6</v>
      </c>
      <c r="F16" s="11">
        <f>E16</f>
        <v>124894.6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30</v>
      </c>
      <c r="E17" s="11">
        <f>D17</f>
        <v>30</v>
      </c>
      <c r="F17" s="11">
        <f>D17</f>
        <v>30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7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7" t="s">
        <v>111</v>
      </c>
      <c r="B20" s="19" t="s">
        <v>91</v>
      </c>
      <c r="C20" s="18" t="s">
        <v>87</v>
      </c>
      <c r="D20" s="11">
        <f>D21*D26-D27*D28</f>
        <v>3343494.4299999997</v>
      </c>
      <c r="E20" s="11">
        <f>D20</f>
        <v>3343494.4299999997</v>
      </c>
      <c r="F20" s="11">
        <f>D20</f>
        <v>3343494.4299999997</v>
      </c>
      <c r="G20" s="44" t="s">
        <v>112</v>
      </c>
      <c r="I20">
        <f>D20+D31+D42+D64+D152+D163+D174+D196+D75+D207</f>
        <v>11388245.549999999</v>
      </c>
    </row>
    <row r="21" spans="1:9" ht="43.35" customHeight="1">
      <c r="A21" s="47" t="s">
        <v>315</v>
      </c>
      <c r="B21" s="19" t="s">
        <v>94</v>
      </c>
      <c r="C21" s="18" t="s">
        <v>87</v>
      </c>
      <c r="D21" s="11">
        <f>ROUND((D22*(D23/100*D24/100*D25/100)),2)</f>
        <v>49571.56</v>
      </c>
      <c r="E21" s="11">
        <f t="shared" ref="E21" si="4">ROUND((E22*(E23/100*E24/100*E25/100)),2)</f>
        <v>49571.56</v>
      </c>
      <c r="F21" s="11">
        <f t="shared" ref="F21" si="5">ROUND((F22*(F23/100*F24/100*F25/100)),2)</f>
        <v>49571.56</v>
      </c>
      <c r="G21" s="44" t="s">
        <v>113</v>
      </c>
    </row>
    <row r="22" spans="1:9" ht="12.75" customHeight="1">
      <c r="A22" s="47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>
      <c r="A23" s="47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7" t="s">
        <v>325</v>
      </c>
      <c r="B24" s="19" t="s">
        <v>102</v>
      </c>
      <c r="C24" s="18" t="s">
        <v>100</v>
      </c>
      <c r="D24" s="15">
        <v>202.3935852489</v>
      </c>
      <c r="E24" s="11">
        <f t="shared" si="6"/>
        <v>202.3935852489</v>
      </c>
      <c r="F24" s="11">
        <f t="shared" si="7"/>
        <v>202.3935852489</v>
      </c>
      <c r="G24" s="39" t="s">
        <v>0</v>
      </c>
    </row>
    <row r="25" spans="1:9" ht="12.75" customHeight="1">
      <c r="A25" s="47" t="s">
        <v>326</v>
      </c>
      <c r="B25" s="19" t="s">
        <v>104</v>
      </c>
      <c r="C25" s="18" t="s">
        <v>100</v>
      </c>
      <c r="D25" s="43">
        <v>103.80297171799999</v>
      </c>
      <c r="E25" s="11">
        <f t="shared" si="6"/>
        <v>103.80297171799999</v>
      </c>
      <c r="F25" s="11">
        <f t="shared" si="7"/>
        <v>103.80297171799999</v>
      </c>
      <c r="G25" s="39" t="s">
        <v>0</v>
      </c>
    </row>
    <row r="26" spans="1:9" ht="28.9" customHeight="1">
      <c r="A26" s="47" t="s">
        <v>327</v>
      </c>
      <c r="B26" s="19" t="s">
        <v>106</v>
      </c>
      <c r="C26" s="18" t="s">
        <v>56</v>
      </c>
      <c r="D26" s="11">
        <f>Part1_1!L9</f>
        <v>70</v>
      </c>
      <c r="E26" s="11">
        <f t="shared" si="6"/>
        <v>70</v>
      </c>
      <c r="F26" s="11">
        <f t="shared" si="7"/>
        <v>70</v>
      </c>
      <c r="G26" s="39" t="s">
        <v>0</v>
      </c>
    </row>
    <row r="27" spans="1:9" ht="28.9" customHeight="1">
      <c r="A27" s="47" t="s">
        <v>328</v>
      </c>
      <c r="B27" s="19" t="s">
        <v>108</v>
      </c>
      <c r="C27" s="18" t="s">
        <v>87</v>
      </c>
      <c r="D27" s="11">
        <v>1807.3538571428574</v>
      </c>
      <c r="E27" s="11">
        <f>D27</f>
        <v>1807.3538571428574</v>
      </c>
      <c r="F27" s="11">
        <f>D27</f>
        <v>1807.3538571428574</v>
      </c>
      <c r="G27" s="39" t="s">
        <v>0</v>
      </c>
    </row>
    <row r="28" spans="1:9" ht="28.9" customHeight="1">
      <c r="A28" s="47" t="s">
        <v>329</v>
      </c>
      <c r="B28" s="19" t="s">
        <v>110</v>
      </c>
      <c r="C28" s="18" t="s">
        <v>56</v>
      </c>
      <c r="D28" s="11">
        <f>Part1_1!L9</f>
        <v>70</v>
      </c>
      <c r="E28" s="11">
        <f>D28</f>
        <v>70</v>
      </c>
      <c r="F28" s="11">
        <f>D28</f>
        <v>70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7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7" t="s">
        <v>114</v>
      </c>
      <c r="B31" s="19" t="s">
        <v>91</v>
      </c>
      <c r="C31" s="18" t="s">
        <v>87</v>
      </c>
      <c r="D31" s="11">
        <f>D32*D37-D38*D39</f>
        <v>3145002.08</v>
      </c>
      <c r="E31" s="11">
        <f>D31</f>
        <v>3145002.08</v>
      </c>
      <c r="F31" s="11">
        <f>D31</f>
        <v>3145002.08</v>
      </c>
      <c r="G31" s="44" t="s">
        <v>115</v>
      </c>
    </row>
    <row r="32" spans="1:9" ht="43.35" customHeight="1">
      <c r="A32" s="47" t="s">
        <v>332</v>
      </c>
      <c r="B32" s="19" t="s">
        <v>94</v>
      </c>
      <c r="C32" s="18" t="s">
        <v>87</v>
      </c>
      <c r="D32" s="11">
        <f>ROUND((D33*(D34/100*D35/100*D36/100)),2)</f>
        <v>52640.7</v>
      </c>
      <c r="E32" s="11">
        <f t="shared" ref="E32" si="8">ROUND((E33*(E34/100*E35/100*E36/100)),2)</f>
        <v>52640.7</v>
      </c>
      <c r="F32" s="11">
        <f t="shared" ref="F32" si="9">ROUND((F33*(F34/100*F35/100*F36/100)),2)</f>
        <v>52640.7</v>
      </c>
      <c r="G32" s="44" t="s">
        <v>116</v>
      </c>
    </row>
    <row r="33" spans="1:7" ht="12.75" customHeight="1">
      <c r="A33" s="47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7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7" t="s">
        <v>335</v>
      </c>
      <c r="B35" s="19" t="s">
        <v>102</v>
      </c>
      <c r="C35" s="18" t="s">
        <v>100</v>
      </c>
      <c r="D35" s="15">
        <v>225.85019288749999</v>
      </c>
      <c r="E35" s="11">
        <f t="shared" si="10"/>
        <v>225.85019288749999</v>
      </c>
      <c r="F35" s="11">
        <f t="shared" si="11"/>
        <v>225.85019288749999</v>
      </c>
      <c r="G35" s="39" t="s">
        <v>0</v>
      </c>
    </row>
    <row r="36" spans="1:7" ht="12.75" customHeight="1">
      <c r="A36" s="47" t="s">
        <v>336</v>
      </c>
      <c r="B36" s="19" t="s">
        <v>104</v>
      </c>
      <c r="C36" s="18" t="s">
        <v>100</v>
      </c>
      <c r="D36" s="15">
        <v>102.7889487914</v>
      </c>
      <c r="E36" s="11">
        <f t="shared" si="10"/>
        <v>102.7889487914</v>
      </c>
      <c r="F36" s="11">
        <f t="shared" si="11"/>
        <v>102.7889487914</v>
      </c>
      <c r="G36" s="39" t="s">
        <v>0</v>
      </c>
    </row>
    <row r="37" spans="1:7" ht="28.9" customHeight="1">
      <c r="A37" s="47" t="s">
        <v>337</v>
      </c>
      <c r="B37" s="19" t="s">
        <v>106</v>
      </c>
      <c r="C37" s="18" t="s">
        <v>56</v>
      </c>
      <c r="D37" s="11">
        <f>Part1_1!L10</f>
        <v>62</v>
      </c>
      <c r="E37" s="11">
        <f t="shared" si="10"/>
        <v>62</v>
      </c>
      <c r="F37" s="11">
        <f t="shared" si="11"/>
        <v>62</v>
      </c>
      <c r="G37" s="39" t="s">
        <v>0</v>
      </c>
    </row>
    <row r="38" spans="1:7" ht="28.9" customHeight="1">
      <c r="A38" s="47" t="s">
        <v>338</v>
      </c>
      <c r="B38" s="19" t="s">
        <v>108</v>
      </c>
      <c r="C38" s="18" t="s">
        <v>87</v>
      </c>
      <c r="D38" s="11">
        <v>1914.86</v>
      </c>
      <c r="E38" s="11">
        <f>D38</f>
        <v>1914.86</v>
      </c>
      <c r="F38" s="11">
        <f>D38</f>
        <v>1914.86</v>
      </c>
      <c r="G38" s="39" t="s">
        <v>0</v>
      </c>
    </row>
    <row r="39" spans="1:7" ht="28.9" customHeight="1">
      <c r="A39" s="47" t="s">
        <v>339</v>
      </c>
      <c r="B39" s="19" t="s">
        <v>110</v>
      </c>
      <c r="C39" s="18" t="s">
        <v>56</v>
      </c>
      <c r="D39" s="11">
        <f>D37</f>
        <v>62</v>
      </c>
      <c r="E39" s="11">
        <f t="shared" ref="E39:F39" si="12">E37</f>
        <v>62</v>
      </c>
      <c r="F39" s="11">
        <f t="shared" si="12"/>
        <v>62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7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7" t="s">
        <v>117</v>
      </c>
      <c r="B42" s="19" t="s">
        <v>91</v>
      </c>
      <c r="C42" s="18" t="s">
        <v>87</v>
      </c>
      <c r="D42" s="11">
        <f>D43*D48-D49*D50</f>
        <v>429251.77</v>
      </c>
      <c r="E42" s="11">
        <f>D42</f>
        <v>429251.77</v>
      </c>
      <c r="F42" s="11">
        <f>D42</f>
        <v>429251.77</v>
      </c>
      <c r="G42" s="44" t="s">
        <v>118</v>
      </c>
    </row>
    <row r="43" spans="1:7" ht="38.25">
      <c r="A43" s="47" t="s">
        <v>342</v>
      </c>
      <c r="B43" s="19" t="s">
        <v>94</v>
      </c>
      <c r="C43" s="18" t="s">
        <v>87</v>
      </c>
      <c r="D43" s="11">
        <f>ROUND((D44*(D45/100*D46/100*D47/100)),2)</f>
        <v>46877.62</v>
      </c>
      <c r="E43" s="11">
        <f t="shared" ref="E43" si="13">ROUND((E44*(E45/100*E46/100*E47/100)),2)</f>
        <v>46877.62</v>
      </c>
      <c r="F43" s="11">
        <f t="shared" ref="F43" si="14">ROUND((F44*(F45/100*F46/100*F47/100)),2)</f>
        <v>46877.62</v>
      </c>
      <c r="G43" s="44" t="s">
        <v>119</v>
      </c>
    </row>
    <row r="44" spans="1:7" ht="12.75" customHeight="1">
      <c r="A44" s="47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7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7" t="s">
        <v>345</v>
      </c>
      <c r="B46" s="19" t="s">
        <v>102</v>
      </c>
      <c r="C46" s="18" t="s">
        <v>100</v>
      </c>
      <c r="D46" s="15">
        <v>210.51427662570001</v>
      </c>
      <c r="E46" s="11">
        <f t="shared" si="15"/>
        <v>210.51427662570001</v>
      </c>
      <c r="F46" s="11">
        <f t="shared" si="16"/>
        <v>210.51427662570001</v>
      </c>
      <c r="G46" s="39" t="s">
        <v>0</v>
      </c>
    </row>
    <row r="47" spans="1:7" ht="12.75" customHeight="1">
      <c r="A47" s="47" t="s">
        <v>346</v>
      </c>
      <c r="B47" s="19" t="s">
        <v>104</v>
      </c>
      <c r="C47" s="18" t="s">
        <v>100</v>
      </c>
      <c r="D47" s="15">
        <v>103.79255664039999</v>
      </c>
      <c r="E47" s="11">
        <f t="shared" si="15"/>
        <v>103.79255664039999</v>
      </c>
      <c r="F47" s="11">
        <f t="shared" si="16"/>
        <v>103.79255664039999</v>
      </c>
      <c r="G47" s="39" t="s">
        <v>0</v>
      </c>
    </row>
    <row r="48" spans="1:7" ht="28.9" customHeight="1">
      <c r="A48" s="47" t="s">
        <v>347</v>
      </c>
      <c r="B48" s="19" t="s">
        <v>106</v>
      </c>
      <c r="C48" s="18" t="s">
        <v>56</v>
      </c>
      <c r="D48" s="11">
        <f>Part1_1!L11</f>
        <v>10</v>
      </c>
      <c r="E48" s="11">
        <f t="shared" si="15"/>
        <v>10</v>
      </c>
      <c r="F48" s="11">
        <f t="shared" si="16"/>
        <v>10</v>
      </c>
      <c r="G48" s="39" t="s">
        <v>0</v>
      </c>
    </row>
    <row r="49" spans="1:7" ht="28.9" customHeight="1">
      <c r="A49" s="47" t="s">
        <v>348</v>
      </c>
      <c r="B49" s="19" t="s">
        <v>108</v>
      </c>
      <c r="C49" s="18" t="s">
        <v>87</v>
      </c>
      <c r="D49" s="11">
        <v>3952.4430000000002</v>
      </c>
      <c r="E49" s="11">
        <f>D49</f>
        <v>3952.4430000000002</v>
      </c>
      <c r="F49" s="11">
        <f>D49</f>
        <v>3952.4430000000002</v>
      </c>
      <c r="G49" s="39" t="s">
        <v>0</v>
      </c>
    </row>
    <row r="50" spans="1:7" ht="28.9" customHeight="1">
      <c r="A50" s="47" t="s">
        <v>349</v>
      </c>
      <c r="B50" s="19" t="s">
        <v>110</v>
      </c>
      <c r="C50" s="18" t="s">
        <v>56</v>
      </c>
      <c r="D50" s="11">
        <f>D48</f>
        <v>10</v>
      </c>
      <c r="E50" s="11">
        <f t="shared" ref="E50:F50" si="17">E48</f>
        <v>10</v>
      </c>
      <c r="F50" s="11">
        <f t="shared" si="17"/>
        <v>10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7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7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4" t="s">
        <v>121</v>
      </c>
    </row>
    <row r="54" spans="1:7" ht="38.25">
      <c r="A54" s="47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4" t="s">
        <v>122</v>
      </c>
    </row>
    <row r="55" spans="1:7" ht="12.75" customHeight="1">
      <c r="A55" s="47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7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7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7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7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7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7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7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7" t="s">
        <v>123</v>
      </c>
      <c r="B64" s="37" t="s">
        <v>91</v>
      </c>
      <c r="C64" s="36" t="s">
        <v>87</v>
      </c>
      <c r="D64" s="11">
        <f>D65*D70-D71*D72</f>
        <v>450237.48000000004</v>
      </c>
      <c r="E64" s="11">
        <f>D64</f>
        <v>450237.48000000004</v>
      </c>
      <c r="F64" s="11">
        <f>D64</f>
        <v>450237.48000000004</v>
      </c>
      <c r="G64" s="44" t="s">
        <v>124</v>
      </c>
    </row>
    <row r="65" spans="1:7" ht="38.25">
      <c r="A65" s="47" t="s">
        <v>362</v>
      </c>
      <c r="B65" s="37" t="s">
        <v>94</v>
      </c>
      <c r="C65" s="36" t="s">
        <v>87</v>
      </c>
      <c r="D65" s="11">
        <f>ROUND((D66*(D67/100*D68/100*D69/100)),2)</f>
        <v>47006.29</v>
      </c>
      <c r="E65" s="11">
        <f t="shared" ref="E65:F65" si="21">ROUND((E66*(E67/100*E68/100*E69/100)),2)</f>
        <v>47006.29</v>
      </c>
      <c r="F65" s="11">
        <f t="shared" si="21"/>
        <v>47006.29</v>
      </c>
      <c r="G65" s="44" t="s">
        <v>125</v>
      </c>
    </row>
    <row r="66" spans="1:7" ht="12.75" customHeight="1">
      <c r="A66" s="47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7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7" t="s">
        <v>365</v>
      </c>
      <c r="B68" s="37" t="s">
        <v>102</v>
      </c>
      <c r="C68" s="36" t="s">
        <v>100</v>
      </c>
      <c r="D68" s="15">
        <v>219.0162152348</v>
      </c>
      <c r="E68" s="11">
        <f t="shared" si="22"/>
        <v>219.0162152348</v>
      </c>
      <c r="F68" s="11">
        <f t="shared" si="23"/>
        <v>219.0162152348</v>
      </c>
      <c r="G68" s="39" t="s">
        <v>0</v>
      </c>
    </row>
    <row r="69" spans="1:7" ht="12.75" customHeight="1">
      <c r="A69" s="47" t="s">
        <v>366</v>
      </c>
      <c r="B69" s="37" t="s">
        <v>104</v>
      </c>
      <c r="C69" s="36" t="s">
        <v>100</v>
      </c>
      <c r="D69" s="15">
        <v>101.6047067622</v>
      </c>
      <c r="E69" s="11">
        <f t="shared" si="22"/>
        <v>101.6047067622</v>
      </c>
      <c r="F69" s="11">
        <f t="shared" si="23"/>
        <v>101.6047067622</v>
      </c>
      <c r="G69" s="39" t="s">
        <v>0</v>
      </c>
    </row>
    <row r="70" spans="1:7" ht="28.9" customHeight="1">
      <c r="A70" s="47" t="s">
        <v>367</v>
      </c>
      <c r="B70" s="37" t="s">
        <v>106</v>
      </c>
      <c r="C70" s="36" t="s">
        <v>56</v>
      </c>
      <c r="D70" s="11">
        <f>Part1_1!L13</f>
        <v>10</v>
      </c>
      <c r="E70" s="11">
        <f t="shared" si="22"/>
        <v>10</v>
      </c>
      <c r="F70" s="11">
        <f t="shared" si="23"/>
        <v>10</v>
      </c>
      <c r="G70" s="39" t="s">
        <v>0</v>
      </c>
    </row>
    <row r="71" spans="1:7" ht="28.9" customHeight="1">
      <c r="A71" s="47" t="s">
        <v>368</v>
      </c>
      <c r="B71" s="37" t="s">
        <v>108</v>
      </c>
      <c r="C71" s="36" t="s">
        <v>87</v>
      </c>
      <c r="D71" s="11">
        <v>1982.5419999999999</v>
      </c>
      <c r="E71" s="11">
        <f>D71</f>
        <v>1982.5419999999999</v>
      </c>
      <c r="F71" s="11">
        <f>D71</f>
        <v>1982.5419999999999</v>
      </c>
      <c r="G71" s="39" t="s">
        <v>0</v>
      </c>
    </row>
    <row r="72" spans="1:7" ht="28.9" customHeight="1">
      <c r="A72" s="47" t="s">
        <v>369</v>
      </c>
      <c r="B72" s="37" t="s">
        <v>110</v>
      </c>
      <c r="C72" s="36" t="s">
        <v>56</v>
      </c>
      <c r="D72" s="11">
        <f>D70</f>
        <v>10</v>
      </c>
      <c r="E72" s="11">
        <f t="shared" ref="E72:F72" si="24">E70</f>
        <v>10</v>
      </c>
      <c r="F72" s="11">
        <f t="shared" si="24"/>
        <v>10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7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7" t="s">
        <v>126</v>
      </c>
      <c r="B75" s="37" t="s">
        <v>91</v>
      </c>
      <c r="C75" s="36" t="s">
        <v>87</v>
      </c>
      <c r="D75" s="11">
        <f>D76*D81-D82*D83</f>
        <v>441223.44</v>
      </c>
      <c r="E75" s="11">
        <f>D75</f>
        <v>441223.44</v>
      </c>
      <c r="F75" s="11">
        <f>D75</f>
        <v>441223.44</v>
      </c>
      <c r="G75" s="44" t="s">
        <v>127</v>
      </c>
    </row>
    <row r="76" spans="1:7" ht="72.599999999999994" customHeight="1">
      <c r="A76" s="47" t="s">
        <v>372</v>
      </c>
      <c r="B76" s="37" t="s">
        <v>94</v>
      </c>
      <c r="C76" s="36" t="s">
        <v>87</v>
      </c>
      <c r="D76" s="11">
        <f>ROUND((D77*(D78/100*D79/100*D80/100)),2)</f>
        <v>46748.87</v>
      </c>
      <c r="E76" s="11">
        <f t="shared" ref="E76:F76" si="25">ROUND((E77*(E78/100*E79/100*E80/100)),2)</f>
        <v>46748.87</v>
      </c>
      <c r="F76" s="11">
        <f t="shared" si="25"/>
        <v>46748.87</v>
      </c>
      <c r="G76" s="44" t="s">
        <v>128</v>
      </c>
    </row>
    <row r="77" spans="1:7" ht="12.75" customHeight="1">
      <c r="A77" s="47" t="s">
        <v>373</v>
      </c>
      <c r="B77" s="37" t="s">
        <v>97</v>
      </c>
      <c r="C77" s="36" t="s">
        <v>87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39" t="s">
        <v>0</v>
      </c>
    </row>
    <row r="78" spans="1:7" ht="12.75" customHeight="1">
      <c r="A78" s="47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6">D78</f>
        <v>100</v>
      </c>
      <c r="F78" s="11">
        <f t="shared" ref="F78:F81" si="27">D78</f>
        <v>100</v>
      </c>
      <c r="G78" s="39" t="s">
        <v>0</v>
      </c>
    </row>
    <row r="79" spans="1:7" ht="12.75" customHeight="1">
      <c r="A79" s="47" t="s">
        <v>375</v>
      </c>
      <c r="B79" s="37" t="s">
        <v>102</v>
      </c>
      <c r="C79" s="36" t="s">
        <v>100</v>
      </c>
      <c r="D79" s="15">
        <v>124.4217441939</v>
      </c>
      <c r="E79" s="11">
        <f t="shared" si="26"/>
        <v>124.4217441939</v>
      </c>
      <c r="F79" s="11">
        <f t="shared" si="27"/>
        <v>124.4217441939</v>
      </c>
      <c r="G79" s="39" t="s">
        <v>0</v>
      </c>
    </row>
    <row r="80" spans="1:7" ht="12.75" customHeight="1">
      <c r="A80" s="47" t="s">
        <v>376</v>
      </c>
      <c r="B80" s="37" t="s">
        <v>104</v>
      </c>
      <c r="C80" s="36" t="s">
        <v>100</v>
      </c>
      <c r="D80" s="15">
        <v>106.8324237794</v>
      </c>
      <c r="E80" s="11">
        <f t="shared" si="26"/>
        <v>106.8324237794</v>
      </c>
      <c r="F80" s="11">
        <f t="shared" si="27"/>
        <v>106.8324237794</v>
      </c>
      <c r="G80" s="39" t="s">
        <v>0</v>
      </c>
    </row>
    <row r="81" spans="1:9" ht="28.9" customHeight="1">
      <c r="A81" s="47" t="s">
        <v>377</v>
      </c>
      <c r="B81" s="37" t="s">
        <v>106</v>
      </c>
      <c r="C81" s="36" t="s">
        <v>56</v>
      </c>
      <c r="D81" s="11">
        <f>Part1_1!L14</f>
        <v>10</v>
      </c>
      <c r="E81" s="11">
        <f t="shared" si="26"/>
        <v>10</v>
      </c>
      <c r="F81" s="11">
        <f t="shared" si="27"/>
        <v>10</v>
      </c>
      <c r="G81" s="39" t="s">
        <v>0</v>
      </c>
    </row>
    <row r="82" spans="1:9" ht="28.9" customHeight="1">
      <c r="A82" s="47" t="s">
        <v>378</v>
      </c>
      <c r="B82" s="37" t="s">
        <v>108</v>
      </c>
      <c r="C82" s="36" t="s">
        <v>87</v>
      </c>
      <c r="D82" s="11">
        <v>2626.5259999999998</v>
      </c>
      <c r="E82" s="11">
        <f>D82</f>
        <v>2626.5259999999998</v>
      </c>
      <c r="F82" s="11">
        <f>D82</f>
        <v>2626.5259999999998</v>
      </c>
      <c r="G82" s="39" t="s">
        <v>0</v>
      </c>
    </row>
    <row r="83" spans="1:9" ht="28.9" customHeight="1">
      <c r="A83" s="47" t="s">
        <v>379</v>
      </c>
      <c r="B83" s="37" t="s">
        <v>110</v>
      </c>
      <c r="C83" s="36" t="s">
        <v>56</v>
      </c>
      <c r="D83" s="11">
        <f>D81</f>
        <v>10</v>
      </c>
      <c r="E83" s="11">
        <f t="shared" ref="E83:F83" si="28">E81</f>
        <v>10</v>
      </c>
      <c r="F83" s="11">
        <f t="shared" si="28"/>
        <v>10</v>
      </c>
      <c r="G83" s="39" t="s">
        <v>0</v>
      </c>
    </row>
    <row r="84" spans="1:9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47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>
      <c r="A86" s="47" t="s">
        <v>129</v>
      </c>
      <c r="B86" s="19" t="s">
        <v>91</v>
      </c>
      <c r="C86" s="18" t="s">
        <v>87</v>
      </c>
      <c r="D86" s="11">
        <f>D87*D92</f>
        <v>1493120</v>
      </c>
      <c r="E86" s="11">
        <f>D86</f>
        <v>1493120</v>
      </c>
      <c r="F86" s="11">
        <f>D86</f>
        <v>1493120</v>
      </c>
      <c r="G86" s="44" t="s">
        <v>130</v>
      </c>
      <c r="I86">
        <f>D86+D97+D108+D119+D130+D141+D240+D251+D262</f>
        <v>1591665.9200000004</v>
      </c>
    </row>
    <row r="87" spans="1:9" ht="38.25">
      <c r="A87" s="47" t="s">
        <v>314</v>
      </c>
      <c r="B87" s="19" t="s">
        <v>94</v>
      </c>
      <c r="C87" s="18" t="s">
        <v>87</v>
      </c>
      <c r="D87" s="11">
        <f>ROUND((D88*(D89/100*D90/100*D91/100)),2)</f>
        <v>1493.12</v>
      </c>
      <c r="E87" s="11">
        <f t="shared" ref="E87" si="29">ROUND((E88*(E89/100*E90/100*E91/100)),2)</f>
        <v>1493.12</v>
      </c>
      <c r="F87" s="11">
        <f t="shared" ref="F87" si="30">ROUND((F88*(F89/100*F90/100*F91/100)),2)</f>
        <v>1493.12</v>
      </c>
      <c r="G87" s="44" t="s">
        <v>131</v>
      </c>
    </row>
    <row r="88" spans="1:9" ht="12.75" customHeight="1">
      <c r="A88" s="47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>
      <c r="A89" s="47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1">D89</f>
        <v>100</v>
      </c>
      <c r="F89" s="11">
        <f t="shared" ref="F89:F92" si="32">D89</f>
        <v>100</v>
      </c>
      <c r="G89" s="39" t="s">
        <v>0</v>
      </c>
    </row>
    <row r="90" spans="1:9" ht="12.75" customHeight="1">
      <c r="A90" s="47" t="s">
        <v>318</v>
      </c>
      <c r="B90" s="19" t="s">
        <v>102</v>
      </c>
      <c r="C90" s="18" t="s">
        <v>100</v>
      </c>
      <c r="D90" s="15">
        <v>189.63478329419999</v>
      </c>
      <c r="E90" s="11">
        <f t="shared" si="31"/>
        <v>189.63478329419999</v>
      </c>
      <c r="F90" s="11">
        <f t="shared" si="32"/>
        <v>189.63478329419999</v>
      </c>
      <c r="G90" s="39" t="s">
        <v>0</v>
      </c>
    </row>
    <row r="91" spans="1:9" ht="12.75" customHeight="1">
      <c r="A91" s="47" t="s">
        <v>319</v>
      </c>
      <c r="B91" s="19" t="s">
        <v>104</v>
      </c>
      <c r="C91" s="18" t="s">
        <v>100</v>
      </c>
      <c r="D91" s="15">
        <v>109.2138182561</v>
      </c>
      <c r="E91" s="11">
        <f t="shared" si="31"/>
        <v>109.2138182561</v>
      </c>
      <c r="F91" s="11">
        <f t="shared" si="32"/>
        <v>109.2138182561</v>
      </c>
      <c r="G91" s="39" t="s">
        <v>0</v>
      </c>
    </row>
    <row r="92" spans="1:9" ht="28.9" customHeight="1">
      <c r="A92" s="47" t="s">
        <v>320</v>
      </c>
      <c r="B92" s="19" t="s">
        <v>106</v>
      </c>
      <c r="C92" s="18" t="s">
        <v>56</v>
      </c>
      <c r="D92" s="11">
        <f>Part1_1!K15</f>
        <v>1000</v>
      </c>
      <c r="E92" s="11">
        <f t="shared" si="31"/>
        <v>1000</v>
      </c>
      <c r="F92" s="11">
        <f t="shared" si="32"/>
        <v>1000</v>
      </c>
      <c r="G92" s="39" t="s">
        <v>0</v>
      </c>
      <c r="I92">
        <f>D92+D103+D114+D246+D257+D268</f>
        <v>1066</v>
      </c>
    </row>
    <row r="93" spans="1:9" ht="28.9" customHeight="1">
      <c r="A93" s="47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>
      <c r="A94" s="47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47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7" t="s">
        <v>132</v>
      </c>
      <c r="B97" s="19" t="s">
        <v>91</v>
      </c>
      <c r="C97" s="18" t="s">
        <v>87</v>
      </c>
      <c r="D97" s="11">
        <f>D98*D103</f>
        <v>7465.5999999999995</v>
      </c>
      <c r="E97" s="11">
        <f>D97</f>
        <v>7465.5999999999995</v>
      </c>
      <c r="F97" s="11">
        <f>D97</f>
        <v>7465.5999999999995</v>
      </c>
      <c r="G97" s="44" t="s">
        <v>133</v>
      </c>
    </row>
    <row r="98" spans="1:7" ht="38.25">
      <c r="A98" s="47" t="s">
        <v>383</v>
      </c>
      <c r="B98" s="19" t="s">
        <v>94</v>
      </c>
      <c r="C98" s="18" t="s">
        <v>87</v>
      </c>
      <c r="D98" s="11">
        <f>ROUND((D99*(D100/100*D101/100*D102/100)),2)</f>
        <v>1493.12</v>
      </c>
      <c r="E98" s="11">
        <f t="shared" ref="E98" si="33">ROUND((E99*(E100/100*E101/100*E102/100)),2)</f>
        <v>1493.12</v>
      </c>
      <c r="F98" s="11">
        <f t="shared" ref="F98" si="34">ROUND((F99*(F100/100*F101/100*F102/100)),2)</f>
        <v>1493.12</v>
      </c>
      <c r="G98" s="44" t="s">
        <v>134</v>
      </c>
    </row>
    <row r="99" spans="1:7" ht="12.75" customHeight="1">
      <c r="A99" s="47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7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5">D100</f>
        <v>100</v>
      </c>
      <c r="F100" s="11">
        <f t="shared" ref="F100:F103" si="36">D100</f>
        <v>100</v>
      </c>
      <c r="G100" s="39" t="s">
        <v>0</v>
      </c>
    </row>
    <row r="101" spans="1:7" ht="12.75" customHeight="1">
      <c r="A101" s="47" t="s">
        <v>386</v>
      </c>
      <c r="B101" s="19" t="s">
        <v>102</v>
      </c>
      <c r="C101" s="18" t="s">
        <v>100</v>
      </c>
      <c r="D101" s="15">
        <f t="shared" ref="D101:D102" si="37">D90</f>
        <v>189.63478329419999</v>
      </c>
      <c r="E101" s="11">
        <f t="shared" si="35"/>
        <v>189.63478329419999</v>
      </c>
      <c r="F101" s="11">
        <f t="shared" si="36"/>
        <v>189.63478329419999</v>
      </c>
      <c r="G101" s="39" t="s">
        <v>0</v>
      </c>
    </row>
    <row r="102" spans="1:7" ht="12.75" customHeight="1">
      <c r="A102" s="47" t="s">
        <v>387</v>
      </c>
      <c r="B102" s="19" t="s">
        <v>104</v>
      </c>
      <c r="C102" s="18" t="s">
        <v>100</v>
      </c>
      <c r="D102" s="15">
        <f t="shared" si="37"/>
        <v>109.2138182561</v>
      </c>
      <c r="E102" s="11">
        <f t="shared" si="35"/>
        <v>109.2138182561</v>
      </c>
      <c r="F102" s="11">
        <f t="shared" si="36"/>
        <v>109.2138182561</v>
      </c>
      <c r="G102" s="39" t="s">
        <v>0</v>
      </c>
    </row>
    <row r="103" spans="1:7" ht="28.9" customHeight="1">
      <c r="A103" s="47" t="s">
        <v>388</v>
      </c>
      <c r="B103" s="19" t="s">
        <v>106</v>
      </c>
      <c r="C103" s="18" t="s">
        <v>56</v>
      </c>
      <c r="D103" s="11">
        <f>Part1_1!K16</f>
        <v>5</v>
      </c>
      <c r="E103" s="11">
        <f t="shared" si="35"/>
        <v>5</v>
      </c>
      <c r="F103" s="11">
        <f t="shared" si="36"/>
        <v>5</v>
      </c>
      <c r="G103" s="39" t="s">
        <v>0</v>
      </c>
    </row>
    <row r="104" spans="1:7" ht="28.9" customHeight="1">
      <c r="A104" s="47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7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7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7" t="s">
        <v>135</v>
      </c>
      <c r="B108" s="19" t="s">
        <v>91</v>
      </c>
      <c r="C108" s="18" t="s">
        <v>87</v>
      </c>
      <c r="D108" s="11">
        <f>D109*D114</f>
        <v>7465.5999999999995</v>
      </c>
      <c r="E108" s="11">
        <f>D108</f>
        <v>7465.5999999999995</v>
      </c>
      <c r="F108" s="11">
        <f>D108</f>
        <v>7465.5999999999995</v>
      </c>
      <c r="G108" s="44" t="s">
        <v>136</v>
      </c>
    </row>
    <row r="109" spans="1:7" ht="51">
      <c r="A109" s="47" t="s">
        <v>393</v>
      </c>
      <c r="B109" s="19" t="s">
        <v>94</v>
      </c>
      <c r="C109" s="18" t="s">
        <v>87</v>
      </c>
      <c r="D109" s="11">
        <f>ROUND((D110*(D111/100*D112/100*D113/100)),2)</f>
        <v>1493.12</v>
      </c>
      <c r="E109" s="11">
        <f t="shared" ref="E109" si="38">ROUND((E110*(E111/100*E112/100*E113/100)),2)</f>
        <v>1493.12</v>
      </c>
      <c r="F109" s="11">
        <f t="shared" ref="F109" si="39">ROUND((F110*(F111/100*F112/100*F113/100)),2)</f>
        <v>1493.12</v>
      </c>
      <c r="G109" s="44" t="s">
        <v>137</v>
      </c>
    </row>
    <row r="110" spans="1:7" ht="12.75" customHeight="1">
      <c r="A110" s="47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7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40">D111</f>
        <v>100</v>
      </c>
      <c r="F111" s="11">
        <f t="shared" ref="F111:F114" si="41">D111</f>
        <v>100</v>
      </c>
      <c r="G111" s="39" t="s">
        <v>0</v>
      </c>
    </row>
    <row r="112" spans="1:7" ht="12.75" customHeight="1">
      <c r="A112" s="47" t="s">
        <v>396</v>
      </c>
      <c r="B112" s="19" t="s">
        <v>102</v>
      </c>
      <c r="C112" s="18" t="s">
        <v>100</v>
      </c>
      <c r="D112" s="15">
        <f>D90</f>
        <v>189.63478329419999</v>
      </c>
      <c r="E112" s="11">
        <f t="shared" si="40"/>
        <v>189.63478329419999</v>
      </c>
      <c r="F112" s="11">
        <f t="shared" si="41"/>
        <v>189.63478329419999</v>
      </c>
      <c r="G112" s="39" t="s">
        <v>0</v>
      </c>
    </row>
    <row r="113" spans="1:7" ht="12.75" customHeight="1">
      <c r="A113" s="47" t="s">
        <v>397</v>
      </c>
      <c r="B113" s="19" t="s">
        <v>104</v>
      </c>
      <c r="C113" s="18" t="s">
        <v>100</v>
      </c>
      <c r="D113" s="15">
        <f>D91</f>
        <v>109.2138182561</v>
      </c>
      <c r="E113" s="11">
        <f t="shared" si="40"/>
        <v>109.2138182561</v>
      </c>
      <c r="F113" s="11">
        <f t="shared" si="41"/>
        <v>109.2138182561</v>
      </c>
      <c r="G113" s="39" t="s">
        <v>0</v>
      </c>
    </row>
    <row r="114" spans="1:7" ht="28.9" customHeight="1">
      <c r="A114" s="47" t="s">
        <v>398</v>
      </c>
      <c r="B114" s="19" t="s">
        <v>106</v>
      </c>
      <c r="C114" s="18" t="s">
        <v>56</v>
      </c>
      <c r="D114" s="11">
        <f>Part1_1!K17</f>
        <v>5</v>
      </c>
      <c r="E114" s="11">
        <f t="shared" si="40"/>
        <v>5</v>
      </c>
      <c r="F114" s="11">
        <f t="shared" si="41"/>
        <v>5</v>
      </c>
      <c r="G114" s="39" t="s">
        <v>0</v>
      </c>
    </row>
    <row r="115" spans="1:7" ht="28.9" customHeight="1">
      <c r="A115" s="47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7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7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7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4" t="s">
        <v>292</v>
      </c>
    </row>
    <row r="120" spans="1:7" ht="72.599999999999994" customHeight="1">
      <c r="A120" s="47" t="s">
        <v>403</v>
      </c>
      <c r="B120" s="19" t="s">
        <v>94</v>
      </c>
      <c r="C120" s="18" t="s">
        <v>87</v>
      </c>
      <c r="D120" s="11">
        <f>ROUND((D121*(D122/100*D123/100*D124/100)),2)</f>
        <v>1493.12</v>
      </c>
      <c r="E120" s="11">
        <f t="shared" ref="E120:F120" si="42">ROUND((E121*(E122/100*E123/100*E124/100)),2)</f>
        <v>1493.12</v>
      </c>
      <c r="F120" s="11">
        <f t="shared" si="42"/>
        <v>1493.12</v>
      </c>
      <c r="G120" s="44" t="s">
        <v>293</v>
      </c>
    </row>
    <row r="121" spans="1:7" ht="12.75" customHeight="1">
      <c r="A121" s="47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7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39" t="s">
        <v>0</v>
      </c>
    </row>
    <row r="123" spans="1:7" ht="12.75" customHeight="1">
      <c r="A123" s="47" t="s">
        <v>406</v>
      </c>
      <c r="B123" s="19" t="s">
        <v>102</v>
      </c>
      <c r="C123" s="18" t="s">
        <v>100</v>
      </c>
      <c r="D123" s="15">
        <f t="shared" ref="D123:D124" si="45">D90</f>
        <v>189.63478329419999</v>
      </c>
      <c r="E123" s="11">
        <f t="shared" si="43"/>
        <v>189.63478329419999</v>
      </c>
      <c r="F123" s="11">
        <f t="shared" si="44"/>
        <v>189.63478329419999</v>
      </c>
      <c r="G123" s="39" t="s">
        <v>0</v>
      </c>
    </row>
    <row r="124" spans="1:7" ht="12.75" customHeight="1">
      <c r="A124" s="47" t="s">
        <v>407</v>
      </c>
      <c r="B124" s="19" t="s">
        <v>104</v>
      </c>
      <c r="C124" s="18" t="s">
        <v>100</v>
      </c>
      <c r="D124" s="15">
        <f t="shared" si="45"/>
        <v>109.2138182561</v>
      </c>
      <c r="E124" s="11">
        <f t="shared" si="43"/>
        <v>109.2138182561</v>
      </c>
      <c r="F124" s="11">
        <f t="shared" si="44"/>
        <v>109.2138182561</v>
      </c>
      <c r="G124" s="39" t="s">
        <v>0</v>
      </c>
    </row>
    <row r="125" spans="1:7" ht="28.9" customHeight="1">
      <c r="A125" s="47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>
      <c r="A126" s="47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7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7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7" t="s">
        <v>139</v>
      </c>
      <c r="B130" s="19" t="s">
        <v>91</v>
      </c>
      <c r="C130" s="18" t="s">
        <v>87</v>
      </c>
      <c r="D130" s="11">
        <f>D131*D136</f>
        <v>0</v>
      </c>
      <c r="E130" s="11">
        <f>D130</f>
        <v>0</v>
      </c>
      <c r="F130" s="11">
        <f>D130</f>
        <v>0</v>
      </c>
      <c r="G130" s="44" t="s">
        <v>140</v>
      </c>
    </row>
    <row r="131" spans="1:7" ht="72.599999999999994" customHeight="1">
      <c r="A131" s="47" t="s">
        <v>413</v>
      </c>
      <c r="B131" s="19" t="s">
        <v>94</v>
      </c>
      <c r="C131" s="18" t="s">
        <v>87</v>
      </c>
      <c r="D131" s="11">
        <f>ROUND((D132*(D133/100*D134/100*D135/100)),2)</f>
        <v>1493.12</v>
      </c>
      <c r="E131" s="11">
        <f t="shared" ref="E131:F131" si="46">ROUND((E132*(E133/100*E134/100*E135/100)),2)</f>
        <v>1493.12</v>
      </c>
      <c r="F131" s="11">
        <f t="shared" si="46"/>
        <v>1493.12</v>
      </c>
      <c r="G131" s="44" t="s">
        <v>141</v>
      </c>
    </row>
    <row r="132" spans="1:7" ht="12.75" customHeight="1">
      <c r="A132" s="47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7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6" si="47">D133</f>
        <v>100</v>
      </c>
      <c r="F133" s="11">
        <f t="shared" ref="F133:F136" si="48">D133</f>
        <v>100</v>
      </c>
      <c r="G133" s="39" t="s">
        <v>0</v>
      </c>
    </row>
    <row r="134" spans="1:7" ht="12.75" customHeight="1">
      <c r="A134" s="47" t="s">
        <v>416</v>
      </c>
      <c r="B134" s="19" t="s">
        <v>102</v>
      </c>
      <c r="C134" s="18" t="s">
        <v>100</v>
      </c>
      <c r="D134" s="15">
        <f t="shared" ref="D134:D135" si="49">D90</f>
        <v>189.63478329419999</v>
      </c>
      <c r="E134" s="11">
        <f t="shared" si="47"/>
        <v>189.63478329419999</v>
      </c>
      <c r="F134" s="11">
        <f t="shared" si="48"/>
        <v>189.63478329419999</v>
      </c>
      <c r="G134" s="39" t="s">
        <v>0</v>
      </c>
    </row>
    <row r="135" spans="1:7" ht="12.75" customHeight="1">
      <c r="A135" s="47" t="s">
        <v>417</v>
      </c>
      <c r="B135" s="19" t="s">
        <v>104</v>
      </c>
      <c r="C135" s="18" t="s">
        <v>100</v>
      </c>
      <c r="D135" s="15">
        <f t="shared" si="49"/>
        <v>109.2138182561</v>
      </c>
      <c r="E135" s="11">
        <f t="shared" si="47"/>
        <v>109.2138182561</v>
      </c>
      <c r="F135" s="11">
        <f t="shared" si="48"/>
        <v>109.2138182561</v>
      </c>
      <c r="G135" s="39" t="s">
        <v>0</v>
      </c>
    </row>
    <row r="136" spans="1:7" ht="28.9" customHeight="1">
      <c r="A136" s="47" t="s">
        <v>418</v>
      </c>
      <c r="B136" s="19" t="s">
        <v>106</v>
      </c>
      <c r="C136" s="18" t="s">
        <v>56</v>
      </c>
      <c r="D136" s="11">
        <f>Part1_1!K19</f>
        <v>0</v>
      </c>
      <c r="E136" s="11">
        <f t="shared" si="47"/>
        <v>0</v>
      </c>
      <c r="F136" s="11">
        <f t="shared" si="48"/>
        <v>0</v>
      </c>
      <c r="G136" s="39" t="s">
        <v>0</v>
      </c>
    </row>
    <row r="137" spans="1:7" ht="28.9" customHeight="1">
      <c r="A137" s="47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7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0</v>
      </c>
      <c r="E141" s="11">
        <f>D141</f>
        <v>0</v>
      </c>
      <c r="F141" s="11">
        <f>D141</f>
        <v>0</v>
      </c>
      <c r="G141" s="44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1493.12</v>
      </c>
      <c r="E142" s="11">
        <f t="shared" ref="E142:F142" si="50">ROUND((E143*(E144/100*E145/100*E146/100)),2)</f>
        <v>1493.12</v>
      </c>
      <c r="F142" s="11">
        <f t="shared" si="50"/>
        <v>1493.12</v>
      </c>
      <c r="G142" s="44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 t="shared" ref="D145:D146" si="53">D90</f>
        <v>189.63478329419999</v>
      </c>
      <c r="E145" s="11">
        <f t="shared" si="51"/>
        <v>189.63478329419999</v>
      </c>
      <c r="F145" s="11">
        <f t="shared" si="52"/>
        <v>189.63478329419999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 t="shared" si="53"/>
        <v>109.2138182561</v>
      </c>
      <c r="E146" s="11">
        <f t="shared" si="51"/>
        <v>109.2138182561</v>
      </c>
      <c r="F146" s="11">
        <f t="shared" si="52"/>
        <v>109.2138182561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0</v>
      </c>
      <c r="E147" s="11">
        <f t="shared" si="51"/>
        <v>0</v>
      </c>
      <c r="F147" s="11">
        <f t="shared" si="52"/>
        <v>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991431.2</v>
      </c>
      <c r="E152" s="11">
        <f>D152</f>
        <v>991431.2</v>
      </c>
      <c r="F152" s="11">
        <f>D152</f>
        <v>991431.2</v>
      </c>
      <c r="G152" s="44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49571.56</v>
      </c>
      <c r="E153" s="11">
        <f t="shared" ref="E153:F153" si="54">ROUND((E154*(E155/100*E156/100*E157/100)),2)</f>
        <v>49571.56</v>
      </c>
      <c r="F153" s="11">
        <f t="shared" si="54"/>
        <v>49571.56</v>
      </c>
      <c r="G153" s="44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57">D24</f>
        <v>202.3935852489</v>
      </c>
      <c r="E156" s="11">
        <f t="shared" si="55"/>
        <v>202.3935852489</v>
      </c>
      <c r="F156" s="11">
        <f t="shared" si="56"/>
        <v>202.3935852489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57"/>
        <v>103.80297171799999</v>
      </c>
      <c r="E157" s="11">
        <f t="shared" si="55"/>
        <v>103.80297171799999</v>
      </c>
      <c r="F157" s="11">
        <f t="shared" si="56"/>
        <v>103.80297171799999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20</v>
      </c>
      <c r="E158" s="11">
        <f t="shared" si="55"/>
        <v>20</v>
      </c>
      <c r="F158" s="11">
        <f t="shared" si="56"/>
        <v>20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947532.6</v>
      </c>
      <c r="E163" s="11">
        <f>D163</f>
        <v>947532.6</v>
      </c>
      <c r="F163" s="11">
        <f>D163</f>
        <v>947532.6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52640.7</v>
      </c>
      <c r="E164" s="11">
        <f t="shared" ref="E164:F164" si="58">ROUND((E165*(E166/100*E167/100*E168/100)),2)</f>
        <v>52640.7</v>
      </c>
      <c r="F164" s="11">
        <f t="shared" si="58"/>
        <v>52640.7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61">D35</f>
        <v>225.85019288749999</v>
      </c>
      <c r="E167" s="11">
        <f t="shared" si="59"/>
        <v>225.85019288749999</v>
      </c>
      <c r="F167" s="11">
        <f t="shared" si="60"/>
        <v>225.85019288749999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61"/>
        <v>102.7889487914</v>
      </c>
      <c r="E168" s="11">
        <f t="shared" si="59"/>
        <v>102.7889487914</v>
      </c>
      <c r="F168" s="11">
        <f t="shared" si="60"/>
        <v>102.7889487914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18</v>
      </c>
      <c r="E169" s="11">
        <f t="shared" si="59"/>
        <v>18</v>
      </c>
      <c r="F169" s="11">
        <f t="shared" si="60"/>
        <v>18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937552.4</v>
      </c>
      <c r="E174" s="11">
        <f>D174</f>
        <v>937552.4</v>
      </c>
      <c r="F174" s="11">
        <f>D174</f>
        <v>937552.4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46877.62</v>
      </c>
      <c r="E175" s="11">
        <f t="shared" ref="E175:F175" si="62">ROUND((E176*(E177/100*E178/100*E179/100)),2)</f>
        <v>46877.62</v>
      </c>
      <c r="F175" s="11">
        <f t="shared" si="62"/>
        <v>46877.62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4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4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5">D46</f>
        <v>210.51427662570001</v>
      </c>
      <c r="E178" s="11">
        <f t="shared" si="63"/>
        <v>210.51427662570001</v>
      </c>
      <c r="F178" s="11">
        <f t="shared" si="64"/>
        <v>210.51427662570001</v>
      </c>
      <c r="G178" s="44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5"/>
        <v>103.79255664039999</v>
      </c>
      <c r="E179" s="11">
        <f t="shared" si="63"/>
        <v>103.79255664039999</v>
      </c>
      <c r="F179" s="11">
        <f t="shared" si="64"/>
        <v>103.79255664039999</v>
      </c>
      <c r="G179" s="44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20</v>
      </c>
      <c r="E180" s="11">
        <f t="shared" si="63"/>
        <v>20</v>
      </c>
      <c r="F180" s="11">
        <f t="shared" si="64"/>
        <v>20</v>
      </c>
      <c r="G180" s="44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4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4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4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235031.45</v>
      </c>
      <c r="E196" s="11">
        <f>D196</f>
        <v>235031.45</v>
      </c>
      <c r="F196" s="11">
        <f>D196</f>
        <v>235031.45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47006.29</v>
      </c>
      <c r="E197" s="11">
        <f t="shared" ref="E197:F197" si="70">ROUND((E198*(E199/100*E200/100*E201/100)),2)</f>
        <v>47006.29</v>
      </c>
      <c r="F197" s="11">
        <f t="shared" si="70"/>
        <v>47006.29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4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4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73">D68</f>
        <v>219.0162152348</v>
      </c>
      <c r="E200" s="11">
        <f t="shared" si="71"/>
        <v>219.0162152348</v>
      </c>
      <c r="F200" s="11">
        <f t="shared" si="72"/>
        <v>219.0162152348</v>
      </c>
      <c r="G200" s="44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73"/>
        <v>101.6047067622</v>
      </c>
      <c r="E201" s="11">
        <f t="shared" si="71"/>
        <v>101.6047067622</v>
      </c>
      <c r="F201" s="11">
        <f t="shared" si="72"/>
        <v>101.6047067622</v>
      </c>
      <c r="G201" s="44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5</v>
      </c>
      <c r="E202" s="11">
        <f t="shared" si="71"/>
        <v>5</v>
      </c>
      <c r="F202" s="11">
        <f t="shared" si="72"/>
        <v>5</v>
      </c>
      <c r="G202" s="44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4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4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4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467488.7</v>
      </c>
      <c r="E207" s="11">
        <f>D207</f>
        <v>467488.7</v>
      </c>
      <c r="F207" s="11">
        <f>D207</f>
        <v>467488.7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46748.87</v>
      </c>
      <c r="E208" s="11">
        <f t="shared" ref="E208:F208" si="74">ROUND((E209*(E210/100*E211/100*E212/100)),2)</f>
        <v>46748.87</v>
      </c>
      <c r="F208" s="11">
        <f t="shared" si="74"/>
        <v>46748.87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5">D210</f>
        <v>100</v>
      </c>
      <c r="F210" s="11">
        <f t="shared" ref="F210:F213" si="76">D210</f>
        <v>100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7">D79</f>
        <v>124.4217441939</v>
      </c>
      <c r="E211" s="11">
        <f t="shared" si="75"/>
        <v>124.4217441939</v>
      </c>
      <c r="F211" s="11">
        <f t="shared" si="76"/>
        <v>124.4217441939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7"/>
        <v>106.8324237794</v>
      </c>
      <c r="E212" s="11">
        <f t="shared" si="75"/>
        <v>106.8324237794</v>
      </c>
      <c r="F212" s="11">
        <f t="shared" si="76"/>
        <v>106.8324237794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10</v>
      </c>
      <c r="E213" s="11">
        <f t="shared" si="75"/>
        <v>10</v>
      </c>
      <c r="F213" s="11">
        <f t="shared" si="76"/>
        <v>10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256347.34</v>
      </c>
      <c r="E219" s="11">
        <f t="shared" ref="E219:F219" si="78">ROUND((E220*(E221/100*E222/100*E223/100)),2)</f>
        <v>256347.34</v>
      </c>
      <c r="F219" s="11">
        <f t="shared" si="78"/>
        <v>256347.34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759.27716878260003</v>
      </c>
      <c r="E222" s="11">
        <f t="shared" si="79"/>
        <v>759.27716878260003</v>
      </c>
      <c r="F222" s="11">
        <f t="shared" si="80"/>
        <v>759.27716878260003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101.1775388734</v>
      </c>
      <c r="E223" s="11">
        <f t="shared" si="79"/>
        <v>101.1775388734</v>
      </c>
      <c r="F223" s="11">
        <f t="shared" si="80"/>
        <v>101.1775388734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941843.75</v>
      </c>
      <c r="E229" s="11">
        <f>D229</f>
        <v>941843.75</v>
      </c>
      <c r="F229" s="11">
        <f>D229</f>
        <v>941843.75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7628.56</v>
      </c>
      <c r="E230" s="11">
        <f t="shared" ref="E230:F230" si="81">ROUND((E231*(E232/100*E233/100*E234/100)),2)</f>
        <v>7628.56</v>
      </c>
      <c r="F230" s="11">
        <f t="shared" si="81"/>
        <v>7628.56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2">D232</f>
        <v>100</v>
      </c>
      <c r="F232" s="11">
        <f t="shared" ref="F232:F235" si="83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250.3594195451</v>
      </c>
      <c r="E233" s="11">
        <f t="shared" si="82"/>
        <v>250.3594195451</v>
      </c>
      <c r="F233" s="11">
        <f t="shared" si="83"/>
        <v>250.3594195451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77.586410279999996</v>
      </c>
      <c r="E234" s="11">
        <f t="shared" si="82"/>
        <v>77.586410279999996</v>
      </c>
      <c r="F234" s="11">
        <f t="shared" si="83"/>
        <v>77.586410279999996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125</v>
      </c>
      <c r="E235" s="11">
        <f t="shared" si="82"/>
        <v>125</v>
      </c>
      <c r="F235" s="11">
        <f t="shared" si="83"/>
        <v>125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93.81</v>
      </c>
      <c r="E236" s="11">
        <f>D236</f>
        <v>93.81</v>
      </c>
      <c r="F236" s="11">
        <f>D236</f>
        <v>93.81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125</v>
      </c>
      <c r="E237" s="11">
        <f t="shared" ref="E237:F237" si="84">E235</f>
        <v>125</v>
      </c>
      <c r="F237" s="11">
        <f t="shared" si="84"/>
        <v>125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4479.3599999999997</v>
      </c>
      <c r="E240" s="11">
        <f>D240</f>
        <v>4479.3599999999997</v>
      </c>
      <c r="F240" s="11">
        <f>D240</f>
        <v>4479.3599999999997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1493.12</v>
      </c>
      <c r="E241" s="11">
        <f t="shared" ref="E241:F241" si="85">ROUND((E242*(E243/100*E244/100*E245/100)),2)</f>
        <v>1493.12</v>
      </c>
      <c r="F241" s="11">
        <f t="shared" si="85"/>
        <v>1493.12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6">D243</f>
        <v>100</v>
      </c>
      <c r="F243" s="11">
        <f t="shared" ref="F243:F246" si="87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88">D90</f>
        <v>189.63478329419999</v>
      </c>
      <c r="E244" s="11">
        <f t="shared" si="86"/>
        <v>189.63478329419999</v>
      </c>
      <c r="F244" s="11">
        <f t="shared" si="87"/>
        <v>189.63478329419999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88"/>
        <v>109.2138182561</v>
      </c>
      <c r="E245" s="11">
        <f t="shared" si="86"/>
        <v>109.2138182561</v>
      </c>
      <c r="F245" s="11">
        <f t="shared" si="87"/>
        <v>109.2138182561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3</v>
      </c>
      <c r="E246" s="11">
        <f t="shared" si="86"/>
        <v>3</v>
      </c>
      <c r="F246" s="11">
        <f t="shared" si="87"/>
        <v>3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6" t="s">
        <v>61</v>
      </c>
      <c r="C250" s="46" t="s">
        <v>0</v>
      </c>
      <c r="D250" s="46" t="s">
        <v>0</v>
      </c>
      <c r="E250" s="46" t="s">
        <v>0</v>
      </c>
      <c r="F250" s="46" t="s">
        <v>0</v>
      </c>
      <c r="G250" s="46" t="s">
        <v>0</v>
      </c>
    </row>
    <row r="251" spans="1:7" ht="43.35" customHeight="1">
      <c r="A251" s="27" t="s">
        <v>441</v>
      </c>
      <c r="B251" s="46" t="s">
        <v>91</v>
      </c>
      <c r="C251" s="45" t="s">
        <v>87</v>
      </c>
      <c r="D251" s="11">
        <f>D252*D257</f>
        <v>74656</v>
      </c>
      <c r="E251" s="11">
        <f>D251</f>
        <v>74656</v>
      </c>
      <c r="F251" s="11">
        <f>D251</f>
        <v>74656</v>
      </c>
      <c r="G251" s="24" t="s">
        <v>274</v>
      </c>
    </row>
    <row r="252" spans="1:7" ht="72.599999999999994" customHeight="1">
      <c r="A252" s="27" t="s">
        <v>442</v>
      </c>
      <c r="B252" s="46" t="s">
        <v>94</v>
      </c>
      <c r="C252" s="45" t="s">
        <v>87</v>
      </c>
      <c r="D252" s="11">
        <f>ROUND((D253*(D254/100*D255/100*D256/100)),2)</f>
        <v>1493.12</v>
      </c>
      <c r="E252" s="11">
        <f t="shared" ref="E252:F252" si="89">ROUND((E253*(E254/100*E255/100*E256/100)),2)</f>
        <v>1493.12</v>
      </c>
      <c r="F252" s="11">
        <f t="shared" si="89"/>
        <v>1493.12</v>
      </c>
      <c r="G252" s="24" t="s">
        <v>275</v>
      </c>
    </row>
    <row r="253" spans="1:7" ht="12.75" customHeight="1">
      <c r="A253" s="27" t="s">
        <v>443</v>
      </c>
      <c r="B253" s="46" t="s">
        <v>97</v>
      </c>
      <c r="C253" s="45" t="s">
        <v>87</v>
      </c>
      <c r="D253" s="11">
        <v>720.94</v>
      </c>
      <c r="E253" s="11">
        <f>D253</f>
        <v>720.94</v>
      </c>
      <c r="F253" s="11">
        <f>D253</f>
        <v>720.94</v>
      </c>
      <c r="G253" s="46" t="s">
        <v>0</v>
      </c>
    </row>
    <row r="254" spans="1:7" ht="12.75" customHeight="1">
      <c r="A254" s="27" t="s">
        <v>444</v>
      </c>
      <c r="B254" s="46" t="s">
        <v>99</v>
      </c>
      <c r="C254" s="45" t="s">
        <v>100</v>
      </c>
      <c r="D254" s="15">
        <f>D89</f>
        <v>100</v>
      </c>
      <c r="E254" s="11">
        <f t="shared" ref="E254:E257" si="90">D254</f>
        <v>100</v>
      </c>
      <c r="F254" s="11">
        <f t="shared" ref="F254:F257" si="91">D254</f>
        <v>100</v>
      </c>
      <c r="G254" s="46" t="s">
        <v>0</v>
      </c>
    </row>
    <row r="255" spans="1:7" ht="12.75" customHeight="1">
      <c r="A255" s="27" t="s">
        <v>445</v>
      </c>
      <c r="B255" s="46" t="s">
        <v>102</v>
      </c>
      <c r="C255" s="45" t="s">
        <v>100</v>
      </c>
      <c r="D255" s="15">
        <f t="shared" ref="D255:D256" si="92">D90</f>
        <v>189.63478329419999</v>
      </c>
      <c r="E255" s="11">
        <f t="shared" si="90"/>
        <v>189.63478329419999</v>
      </c>
      <c r="F255" s="11">
        <f t="shared" si="91"/>
        <v>189.63478329419999</v>
      </c>
      <c r="G255" s="46" t="s">
        <v>0</v>
      </c>
    </row>
    <row r="256" spans="1:7" ht="12.75" customHeight="1">
      <c r="A256" s="27" t="s">
        <v>446</v>
      </c>
      <c r="B256" s="46" t="s">
        <v>104</v>
      </c>
      <c r="C256" s="45" t="s">
        <v>100</v>
      </c>
      <c r="D256" s="15">
        <f t="shared" si="92"/>
        <v>109.2138182561</v>
      </c>
      <c r="E256" s="11">
        <f t="shared" si="90"/>
        <v>109.2138182561</v>
      </c>
      <c r="F256" s="11">
        <f t="shared" si="91"/>
        <v>109.2138182561</v>
      </c>
      <c r="G256" s="46" t="s">
        <v>0</v>
      </c>
    </row>
    <row r="257" spans="1:7" ht="28.9" customHeight="1">
      <c r="A257" s="27" t="s">
        <v>447</v>
      </c>
      <c r="B257" s="46" t="s">
        <v>106</v>
      </c>
      <c r="C257" s="45" t="s">
        <v>56</v>
      </c>
      <c r="D257" s="11">
        <f>Part1_1!K30</f>
        <v>50</v>
      </c>
      <c r="E257" s="11">
        <f t="shared" si="90"/>
        <v>50</v>
      </c>
      <c r="F257" s="11">
        <f t="shared" si="91"/>
        <v>50</v>
      </c>
      <c r="G257" s="46" t="s">
        <v>0</v>
      </c>
    </row>
    <row r="258" spans="1:7" ht="28.9" customHeight="1">
      <c r="A258" s="27" t="s">
        <v>448</v>
      </c>
      <c r="B258" s="46" t="s">
        <v>108</v>
      </c>
      <c r="C258" s="45" t="s">
        <v>87</v>
      </c>
      <c r="D258" s="11" t="s">
        <v>0</v>
      </c>
      <c r="E258" s="11" t="s">
        <v>0</v>
      </c>
      <c r="F258" s="11" t="s">
        <v>0</v>
      </c>
      <c r="G258" s="46" t="s">
        <v>0</v>
      </c>
    </row>
    <row r="259" spans="1:7" ht="28.9" customHeight="1">
      <c r="A259" s="27" t="s">
        <v>449</v>
      </c>
      <c r="B259" s="46" t="s">
        <v>110</v>
      </c>
      <c r="C259" s="45" t="s">
        <v>56</v>
      </c>
      <c r="D259" s="11" t="s">
        <v>0</v>
      </c>
      <c r="E259" s="11" t="s">
        <v>0</v>
      </c>
      <c r="F259" s="11" t="s">
        <v>0</v>
      </c>
      <c r="G259" s="46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0" t="s">
        <v>61</v>
      </c>
      <c r="C261" s="50" t="s">
        <v>0</v>
      </c>
      <c r="D261" s="50" t="s">
        <v>0</v>
      </c>
      <c r="E261" s="50" t="s">
        <v>0</v>
      </c>
      <c r="F261" s="50" t="s">
        <v>0</v>
      </c>
      <c r="G261" s="50" t="s">
        <v>0</v>
      </c>
    </row>
    <row r="262" spans="1:7" ht="43.35" customHeight="1">
      <c r="A262" s="27" t="s">
        <v>452</v>
      </c>
      <c r="B262" s="50" t="s">
        <v>91</v>
      </c>
      <c r="C262" s="49" t="s">
        <v>87</v>
      </c>
      <c r="D262" s="11">
        <f>D263*D268</f>
        <v>4479.3599999999997</v>
      </c>
      <c r="E262" s="11">
        <f>D262</f>
        <v>4479.3599999999997</v>
      </c>
      <c r="F262" s="11">
        <f>D262</f>
        <v>4479.3599999999997</v>
      </c>
      <c r="G262" s="24" t="s">
        <v>274</v>
      </c>
    </row>
    <row r="263" spans="1:7" ht="72.599999999999994" customHeight="1">
      <c r="A263" s="27" t="s">
        <v>453</v>
      </c>
      <c r="B263" s="50" t="s">
        <v>94</v>
      </c>
      <c r="C263" s="49" t="s">
        <v>87</v>
      </c>
      <c r="D263" s="11">
        <f>ROUND((D264*(D265/100*D266/100*D267/100)),2)</f>
        <v>1493.12</v>
      </c>
      <c r="E263" s="11">
        <f t="shared" ref="E263:F263" si="93">ROUND((E264*(E265/100*E266/100*E267/100)),2)</f>
        <v>1493.12</v>
      </c>
      <c r="F263" s="11">
        <f t="shared" si="93"/>
        <v>1493.12</v>
      </c>
      <c r="G263" s="24" t="s">
        <v>275</v>
      </c>
    </row>
    <row r="264" spans="1:7" ht="12.75" customHeight="1">
      <c r="A264" s="27" t="s">
        <v>454</v>
      </c>
      <c r="B264" s="50" t="s">
        <v>97</v>
      </c>
      <c r="C264" s="49" t="s">
        <v>87</v>
      </c>
      <c r="D264" s="11">
        <v>720.94</v>
      </c>
      <c r="E264" s="11">
        <f>D264</f>
        <v>720.94</v>
      </c>
      <c r="F264" s="11">
        <f>D264</f>
        <v>720.94</v>
      </c>
      <c r="G264" s="50" t="s">
        <v>0</v>
      </c>
    </row>
    <row r="265" spans="1:7" ht="12.75" customHeight="1">
      <c r="A265" s="27" t="s">
        <v>455</v>
      </c>
      <c r="B265" s="50" t="s">
        <v>99</v>
      </c>
      <c r="C265" s="49" t="s">
        <v>100</v>
      </c>
      <c r="D265" s="15">
        <f>D254</f>
        <v>100</v>
      </c>
      <c r="E265" s="11">
        <f t="shared" ref="E265:E268" si="94">D265</f>
        <v>100</v>
      </c>
      <c r="F265" s="11">
        <f t="shared" ref="F265:F268" si="95">D265</f>
        <v>100</v>
      </c>
      <c r="G265" s="50" t="s">
        <v>0</v>
      </c>
    </row>
    <row r="266" spans="1:7" ht="12.75" customHeight="1">
      <c r="A266" s="27" t="s">
        <v>456</v>
      </c>
      <c r="B266" s="50" t="s">
        <v>102</v>
      </c>
      <c r="C266" s="49" t="s">
        <v>100</v>
      </c>
      <c r="D266" s="15">
        <f t="shared" ref="D266:D267" si="96">D255</f>
        <v>189.63478329419999</v>
      </c>
      <c r="E266" s="11">
        <f t="shared" si="94"/>
        <v>189.63478329419999</v>
      </c>
      <c r="F266" s="11">
        <f t="shared" si="95"/>
        <v>189.63478329419999</v>
      </c>
      <c r="G266" s="50" t="s">
        <v>0</v>
      </c>
    </row>
    <row r="267" spans="1:7" ht="12.75" customHeight="1">
      <c r="A267" s="27" t="s">
        <v>457</v>
      </c>
      <c r="B267" s="50" t="s">
        <v>104</v>
      </c>
      <c r="C267" s="49" t="s">
        <v>100</v>
      </c>
      <c r="D267" s="15">
        <f t="shared" si="96"/>
        <v>109.2138182561</v>
      </c>
      <c r="E267" s="11">
        <f t="shared" si="94"/>
        <v>109.2138182561</v>
      </c>
      <c r="F267" s="11">
        <f t="shared" si="95"/>
        <v>109.2138182561</v>
      </c>
      <c r="G267" s="50" t="s">
        <v>0</v>
      </c>
    </row>
    <row r="268" spans="1:7" ht="28.9" customHeight="1">
      <c r="A268" s="27" t="s">
        <v>458</v>
      </c>
      <c r="B268" s="50" t="s">
        <v>106</v>
      </c>
      <c r="C268" s="49" t="s">
        <v>56</v>
      </c>
      <c r="D268" s="11">
        <f>Part1_1!K31</f>
        <v>3</v>
      </c>
      <c r="E268" s="11">
        <f t="shared" si="94"/>
        <v>3</v>
      </c>
      <c r="F268" s="11">
        <f t="shared" si="95"/>
        <v>3</v>
      </c>
      <c r="G268" s="50" t="s">
        <v>0</v>
      </c>
    </row>
    <row r="269" spans="1:7" ht="28.9" customHeight="1">
      <c r="A269" s="27" t="s">
        <v>459</v>
      </c>
      <c r="B269" s="50" t="s">
        <v>108</v>
      </c>
      <c r="C269" s="49" t="s">
        <v>87</v>
      </c>
      <c r="D269" s="11" t="s">
        <v>0</v>
      </c>
      <c r="E269" s="11" t="s">
        <v>0</v>
      </c>
      <c r="F269" s="11" t="s">
        <v>0</v>
      </c>
      <c r="G269" s="50" t="s">
        <v>0</v>
      </c>
    </row>
    <row r="270" spans="1:7" ht="28.9" customHeight="1">
      <c r="A270" s="27" t="s">
        <v>460</v>
      </c>
      <c r="B270" s="50" t="s">
        <v>110</v>
      </c>
      <c r="C270" s="49" t="s">
        <v>56</v>
      </c>
      <c r="D270" s="11" t="s">
        <v>0</v>
      </c>
      <c r="E270" s="11" t="s">
        <v>0</v>
      </c>
      <c r="F270" s="11" t="s">
        <v>0</v>
      </c>
      <c r="G270" s="50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1332874.3800000027</v>
      </c>
      <c r="E271" s="11">
        <f>D271</f>
        <v>1332874.3800000027</v>
      </c>
      <c r="F271" s="11">
        <f>D271</f>
        <v>1332874.3800000027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19940227</v>
      </c>
      <c r="E273" s="11">
        <f>E271+E6</f>
        <v>19940227</v>
      </c>
      <c r="F273" s="11">
        <f>F271+F6</f>
        <v>19940227</v>
      </c>
      <c r="G273" s="19" t="s">
        <v>153</v>
      </c>
    </row>
    <row r="275" spans="1:7">
      <c r="D275">
        <v>19940227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6" t="s">
        <v>154</v>
      </c>
      <c r="B2" s="76"/>
      <c r="C2" s="76"/>
    </row>
    <row r="3" spans="1:3" ht="11.45" customHeight="1">
      <c r="A3" s="68" t="s">
        <v>0</v>
      </c>
      <c r="B3" s="68"/>
      <c r="C3" s="68"/>
    </row>
    <row r="4" spans="1:3" ht="21.6" customHeight="1">
      <c r="A4" s="68" t="s">
        <v>155</v>
      </c>
      <c r="B4" s="68"/>
      <c r="C4" s="68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68" t="s">
        <v>0</v>
      </c>
      <c r="B8" s="68"/>
      <c r="C8" s="68"/>
    </row>
    <row r="9" spans="1:3" ht="21.6" customHeight="1">
      <c r="A9" s="89" t="s">
        <v>162</v>
      </c>
      <c r="B9" s="89"/>
      <c r="C9" s="89"/>
    </row>
    <row r="10" spans="1:3" ht="12.75" customHeight="1">
      <c r="A10" s="9" t="s">
        <v>33</v>
      </c>
      <c r="B10" s="90" t="s">
        <v>163</v>
      </c>
      <c r="C10" s="90"/>
    </row>
    <row r="11" spans="1:3" ht="12.75" customHeight="1">
      <c r="A11" s="9" t="s">
        <v>34</v>
      </c>
      <c r="B11" s="90" t="s">
        <v>164</v>
      </c>
      <c r="C11" s="90"/>
    </row>
    <row r="12" spans="1:3" ht="11.45" customHeight="1">
      <c r="A12" s="68" t="s">
        <v>0</v>
      </c>
      <c r="B12" s="68"/>
      <c r="C12" s="68"/>
    </row>
    <row r="13" spans="1:3" ht="21.6" customHeight="1">
      <c r="A13" s="89" t="s">
        <v>165</v>
      </c>
      <c r="B13" s="89"/>
      <c r="C13" s="89"/>
    </row>
    <row r="14" spans="1:3" ht="12.75" customHeight="1">
      <c r="A14" s="9" t="s">
        <v>33</v>
      </c>
      <c r="B14" s="90" t="s">
        <v>166</v>
      </c>
      <c r="C14" s="90"/>
    </row>
    <row r="15" spans="1:3" ht="11.45" customHeight="1">
      <c r="A15" s="68" t="s">
        <v>0</v>
      </c>
      <c r="B15" s="68"/>
      <c r="C15" s="68"/>
    </row>
    <row r="16" spans="1:3" ht="29.45" customHeight="1">
      <c r="A16" s="76" t="s">
        <v>167</v>
      </c>
      <c r="B16" s="76"/>
      <c r="C16" s="76"/>
    </row>
    <row r="17" spans="1:3" ht="10.35" customHeight="1">
      <c r="A17" s="87" t="s">
        <v>0</v>
      </c>
      <c r="B17" s="87"/>
      <c r="C17" s="87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2021-12-21T08:32:10Z</dcterms:modified>
</cp:coreProperties>
</file>